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showInkAnnotation="0" codeName="ThisWorkbook" autoCompressPictures="0"/>
  <workbookProtection workbookPassword="CA0F" lockStructure="1"/>
  <bookViews>
    <workbookView xWindow="0" yWindow="0" windowWidth="21330" windowHeight="9465" tabRatio="500"/>
  </bookViews>
  <sheets>
    <sheet name="KALKULATOR" sheetId="5" r:id="rId1"/>
    <sheet name="PARKETT 2016" sheetId="1" r:id="rId2"/>
    <sheet name="TILBEHØR 2016" sheetId="4" r:id="rId3"/>
  </sheets>
  <externalReferences>
    <externalReference r:id="rId4"/>
    <externalReference r:id="rId5"/>
    <externalReference r:id="rId6"/>
  </externalReferences>
  <definedNames>
    <definedName name="Adkomsthøyde">[1]Referanser!$B$8:$B$11</definedName>
    <definedName name="Baderomsinnredning">[1]Referanser!$B$308:$B$316</definedName>
    <definedName name="Baderomsinnredning_type">[1]Prisliste!$B$288:$B$294</definedName>
    <definedName name="Badstuedør">[1]Referanser!$B$248:$B$250</definedName>
    <definedName name="Balkongdør_brystning">[1]Referanser!$H$135:$H$137</definedName>
    <definedName name="Balkongdør_etasje">[1]Referanser!$B$134:$B$140</definedName>
    <definedName name="Balkongdør_låsetype">[1]Referanser!$J$134:$J$137</definedName>
    <definedName name="Balkongdør_rom">[1]Referanser!$D$135:$D$148</definedName>
    <definedName name="Beskrivelse" localSheetId="0">#REF!</definedName>
    <definedName name="Blikkenslager_kilrenner_farge">[1]Referanser!$H$31:$H$33</definedName>
    <definedName name="Blikkenslager_kilrenner_leveranseomfang">[1]Referanser!$H$34:$H$37</definedName>
    <definedName name="Blikkenslager_nedløp_farge">[1]Referanser!$F$31:$F$34</definedName>
    <definedName name="Blikkenslager_pipebeslag_farge">[1]Referanser!$J$31:$J$33</definedName>
    <definedName name="Blikkenslager_pipebeslag_leveranseomfang">[1]Referanser!$J$34:$J$36</definedName>
    <definedName name="Blikkenslager_takrenner">[1]Referanser!$B$31:$B$33</definedName>
    <definedName name="Blikkenslager_takrenner_farge">[1]Referanser!$D$31:$D$34</definedName>
    <definedName name="Blomsterbrett" localSheetId="0">[1]Prisliste!#REF!</definedName>
    <definedName name="Boddør">[1]Referanser!$B$126:$B$130</definedName>
    <definedName name="Diverse_trapp">[1]Prisliste!$B$316:$B$317</definedName>
    <definedName name="E_post_selgere">'[1]Vedlikehold selger'!$H$9:$H$34</definedName>
    <definedName name="Endringer_kjøkken">[1]Referanser!$B$295:$B$299</definedName>
    <definedName name="Farge_kilrenner" localSheetId="0">[1]Referanser!#REF!</definedName>
    <definedName name="Fargetaktekke">[1]Referanser!$D$50:$D$67</definedName>
    <definedName name="Foringer_innervegg">[1]Referanser!$F$257:$F$260</definedName>
    <definedName name="Foringer_yttervegg">[1]Referanser!$D$257:$D$261</definedName>
    <definedName name="Garasjedør">[1]Referanser!$D$191:$D$197</definedName>
    <definedName name="Garasjeport">[1]Referanser!$B$191:$B$197</definedName>
    <definedName name="Garasjeport_automatisk_portåpner">[1]Referanser!$F$191:$F$193</definedName>
    <definedName name="Garasjeport_behandling">[1]Referanser!$H$191:$H$193</definedName>
    <definedName name="Garderobeinnredning_leveranseomfang">[1]Referanser!$B$301:$B$304</definedName>
    <definedName name="Gavlstein">[1]Referanser!$B$69:$B$71</definedName>
    <definedName name="Glassdører_type">[1]Referanser!$D$209:$D$246</definedName>
    <definedName name="Golvvarme">[1]Referanser!$B$392:$B$395</definedName>
    <definedName name="Grunnarbeid">[1]Referanser!$B$14:$B$15</definedName>
    <definedName name="Gulv">[1]Prisliste!$B$7:$B$38</definedName>
    <definedName name="Himling">[1]Prisliste!$B$155:$B$184</definedName>
    <definedName name="Husbank">[1]Referanser!$B$2:$B$3</definedName>
    <definedName name="Innerdør_glassdør_1_1_2_fløy">[1]Innerdører!$H$71:$H$83</definedName>
    <definedName name="Innerdør_glassdør_1_1_2_fløy_pris">[1]Innerdører!$J$71:$J$83</definedName>
    <definedName name="Innerdør_glassdør_1_fløy">[1]Innerdører!$H$55:$H$68</definedName>
    <definedName name="Innerdør_glassdør_1_fløy_pris">[1]Innerdører!$J$55:$J$68</definedName>
    <definedName name="Innerdør_glassdør_2_fløy">[1]Innerdører!$H$86:$H$99</definedName>
    <definedName name="Innerdør_glassdør_2_fløy_pris">[1]Innerdører!$J$86:$J$99</definedName>
    <definedName name="Innerdør_skyvedør_glass">[1]Innerdører!$H$116:$H$129</definedName>
    <definedName name="Innerdør_skyvedør_glass_pris">[1]Innerdører!$J$116:$J$129</definedName>
    <definedName name="Innerdør_skyvedør_tett">[1]Innerdører!$H$102:$H$113</definedName>
    <definedName name="Innerdør_skyvedør_tett_pris">[1]Innerdører!$J$102:$J$113</definedName>
    <definedName name="Innerdør_tett_1_fløy">[1]Innerdører!$H$41:$H$52</definedName>
    <definedName name="Innerdør_tett_1_fløy_pris">[1]Innerdører!$J$41:$J$52</definedName>
    <definedName name="Innerdører_spesial">[1]Innerdører!$H$132:$H$143</definedName>
    <definedName name="Innerdører_spesial_pris">[1]Innerdører!$J$132:$J$143</definedName>
    <definedName name="Inngår">[1]Referanser!$D$2:$D$4</definedName>
    <definedName name="Innvendig_dørvrider">[1]Referanser!$J$209:$J$211</definedName>
    <definedName name="Innvendige_dører">[1]Referanser!$B$209:$B$234</definedName>
    <definedName name="Innvendige_dører_dempelist">[1]Referanser!$L$209:$L$211</definedName>
    <definedName name="Innvendige_dører_overflate_dørblad">[1]Referanser!$F$209:$F$212</definedName>
    <definedName name="Innvendige_dører_overflate_karm">[1]Referanser!$H$209:$H$212</definedName>
    <definedName name="Innvendige_trapper">[1]Referanser!$B$274:$B$282</definedName>
    <definedName name="Innvendige_trapper_behandling">[1]Referanser!$D$273:$D$288</definedName>
    <definedName name="Innvendige_trapper_stusstrinn">[1]Referanser!$F$274:$F$275</definedName>
    <definedName name="Inspeksjonsluker_i_himling">[1]Referanser!$D$253:$D$255</definedName>
    <definedName name="Inspeksjonsluker_i_knevegg">[1]Referanser!$B$253:$B$255</definedName>
    <definedName name="Kjellerdør">[1]Referanser!$D$126:$D$131</definedName>
    <definedName name="Kjøkkeninnredning_leverandør">[1]Referanser!$D$290:$D$291</definedName>
    <definedName name="Kjøkkeninnredning_leveranseomfang">[1]Referanser!$B$290:$B$293</definedName>
    <definedName name="Kjøleromsaggregat" localSheetId="0">[1]Referanser!#REF!</definedName>
    <definedName name="Kjøleromsaggregat_type" localSheetId="0">[1]Referanser!#REF!</definedName>
    <definedName name="Kjøleromsdør">[1]Referanser!$D$248:$D$250</definedName>
    <definedName name="Kledning_impregnert_uimpregnert">[1]Referanser!$D$82:$D$85</definedName>
    <definedName name="Klimadør">[1]Referanser!$F$248:$F$250</definedName>
    <definedName name="Knevegg">[1]Prisliste!$B$97:$B$153</definedName>
    <definedName name="Listverk_behandling">[1]Referanser!$J$263:$J$266</definedName>
    <definedName name="Listverk_fot">[1]Referanser!$F$263:$F$271</definedName>
    <definedName name="Listverk_karm">[1]Referanser!$H$263:$H$268</definedName>
    <definedName name="Listverk_tak">[1]Referanser!$D$263:$D$269</definedName>
    <definedName name="Lofttakstoler" localSheetId="0">#REF!</definedName>
    <definedName name="Mob.selgere">'[1]Vedlikehold selger'!$F$9:$F$34</definedName>
    <definedName name="Mur_grunnmur_vegg">[1]Referanser!$F$13:$F$19</definedName>
    <definedName name="Mur_pipe">[1]Referanser!$H$13:$H$16</definedName>
    <definedName name="Mur_støpt_plate">[1]Referanser!$D$13:$D$18</definedName>
    <definedName name="Overflatebehandling">[1]Prisliste!$B$326:$B$340</definedName>
    <definedName name="Pipehatt" localSheetId="0">[1]Referanser!#REF!</definedName>
    <definedName name="Prod.tillegg" localSheetId="0">#REF!</definedName>
    <definedName name="Romskjema_etasje">[1]Referanser!$D$318:$D$324</definedName>
    <definedName name="Romskjema_nr">[1]Referanser!$B$318:$B$361</definedName>
    <definedName name="Romskjema_rom">[1]Referanser!$F$318:$F$334</definedName>
    <definedName name="Selgere">'[1]Vedlikehold selger'!$B$9:$B$34</definedName>
    <definedName name="Sentralstøvsuger" localSheetId="0">[1]Referanser!#REF!</definedName>
    <definedName name="Sentralstøvsuger_type" localSheetId="0">[1]Referanser!#REF!</definedName>
    <definedName name="Skråtak" localSheetId="0">[1]Prisliste!#REF!</definedName>
    <definedName name="Slagretning_primærdørblad">[1]Referanser!$H$145:$H$147</definedName>
    <definedName name="Staffasje_bunnstokk">[1]Referanser!$J$108:$J$110</definedName>
    <definedName name="Staffasje_kinavipp">[1]Referanser!$L$108:$L$111</definedName>
    <definedName name="Staffasje_mønekryss">[1]Referanser!$D$108:$D$110</definedName>
    <definedName name="Staffasje_omramming">[1]Referanser!$F$108:$F$116</definedName>
    <definedName name="Staffasje_vannbrett_farge">[1]Referanser!$H$108:$H$112</definedName>
    <definedName name="Takluker_med_stige">[1]Referanser!$F$253:$F$255</definedName>
    <definedName name="Taktekke">[1]Referanser!$B$50:$B$67</definedName>
    <definedName name="Terrasse_utførelse">[1]Referanser!$B$199:$B$204</definedName>
    <definedName name="Terrassedekke">[1]Referanser!$H$199:$H$201</definedName>
    <definedName name="Terrasserekke">[1]Referanser!$D$199:$D$205</definedName>
    <definedName name="Terrassesøyler">[1]Referanser!$F$199:$F$207</definedName>
    <definedName name="Tillegg_100_glass_dører">[1]Prisliste!$D$384:$D$415</definedName>
    <definedName name="Tillegg_100_tette_dører">[1]Prisliste!$D$346:$D$373</definedName>
    <definedName name="Trapp_sving">[1]Prisliste!$B$297:$B$303</definedName>
    <definedName name="Tømrerleveranse">[1]Referanser!$B$40:$B$43</definedName>
    <definedName name="Undertak">[1]Referanser!$B$73:$B$80</definedName>
    <definedName name="_xlnm.Print_Area" localSheetId="0">KALKULATOR!$A$1:$H$52</definedName>
    <definedName name="_xlnm.Print_Area" localSheetId="1">'PARKETT 2016'!$A$1:$L$241</definedName>
    <definedName name="_xlnm.Print_Area" localSheetId="2">'TILBEHØR 2016'!$A$1:$E$220</definedName>
    <definedName name="_xlnm.Print_Titles" localSheetId="1">'PARKETT 2016'!$1:$5</definedName>
    <definedName name="_xlnm.Print_Titles" localSheetId="2">'TILBEHØR 2016'!$1:$5</definedName>
    <definedName name="Utstyr_trapp">[1]Prisliste!$B$306:$B$314</definedName>
    <definedName name="Utvendig_kledning">[1]Referanser!$B$82:$B$97</definedName>
    <definedName name="Utvendig_kledning_behandling">[1]Referanser!$D$87:$D$93</definedName>
    <definedName name="Utvendig_kledning_behandling_farge">[1]Referanser!$F$82:$F$106</definedName>
    <definedName name="Vannbåren_golvvarme">[1]Referanser!$D$21:$D$24</definedName>
    <definedName name="Vegg">[1]Prisliste!$B$40:$B$95</definedName>
    <definedName name="Veggtykkelse">[1]Referanser!$B$45:$B$48</definedName>
    <definedName name="Velux">[1]Referanser!$B$161:$B$189</definedName>
    <definedName name="Ventilasjonsanlegg">[1]Referanser!$B$26:$B$29</definedName>
    <definedName name="Vinduer">[1]Referanser!$B$150:$B$155</definedName>
    <definedName name="Vinduer_behandling">[1]Referanser!$D$150:$D$152</definedName>
    <definedName name="Vinduer_behandling_farge_utvendig">[1]Referanser!$F$150:$F$151</definedName>
    <definedName name="Vinduer_sprosser">[1]Referanser!$J$150:$J$159</definedName>
    <definedName name="Ytterdør_diverse">[1]Prisliste!$B$265:$B$270</definedName>
    <definedName name="Ytterdør_dørblad_farge">[1]Referanser!$F$118:$F$124</definedName>
    <definedName name="Ytterdør_dørblad_pris">[1]Prisliste!$B$248:$B$252</definedName>
    <definedName name="Ytterdør_karm_farge">[1]Referanser!$H$118:$H$124</definedName>
    <definedName name="Ytterdør_karm_pris">[1]Prisliste!$B$253:$B$257</definedName>
    <definedName name="Ytterdør_sidefelt_farge">[1]Prisliste!$B$258:$B$260</definedName>
    <definedName name="Ytterdør_sidefelt_type">[1]Prisliste!$B$244:$B$246</definedName>
    <definedName name="Ytterdør_type">[1]Prisliste!$B$187:$B$242</definedName>
    <definedName name="Ytterdør_vrider">[1]Prisliste!$B$262:$B$263</definedName>
  </definedNames>
  <calcPr calcId="145621"/>
</workbook>
</file>

<file path=xl/calcChain.xml><?xml version="1.0" encoding="utf-8"?>
<calcChain xmlns="http://schemas.openxmlformats.org/spreadsheetml/2006/main">
  <c r="P18" i="5" l="1"/>
  <c r="P16" i="5"/>
  <c r="P15" i="5"/>
  <c r="P14" i="5"/>
  <c r="P11" i="5"/>
  <c r="P10" i="5"/>
  <c r="P9" i="5"/>
  <c r="O9" i="5"/>
  <c r="D20" i="5" l="1"/>
  <c r="D18" i="5"/>
  <c r="D24" i="5"/>
  <c r="D22" i="5"/>
  <c r="F40" i="5" l="1"/>
  <c r="F39" i="5"/>
  <c r="D30" i="5"/>
  <c r="C30" i="5"/>
  <c r="D40" i="5" s="1"/>
  <c r="C27" i="5"/>
  <c r="D25" i="5"/>
  <c r="M22" i="5"/>
  <c r="D23" i="5"/>
  <c r="D21" i="5"/>
  <c r="D37" i="5"/>
  <c r="D19" i="5"/>
  <c r="D17" i="5"/>
  <c r="D15" i="5"/>
  <c r="C13" i="5"/>
  <c r="D13" i="5" s="1"/>
  <c r="D14" i="5" s="1"/>
  <c r="D16" i="5" l="1"/>
  <c r="D26" i="5" s="1"/>
  <c r="D27" i="5" l="1"/>
  <c r="D28" i="5" s="1"/>
  <c r="D29" i="5" l="1"/>
  <c r="D31" i="5" s="1"/>
  <c r="D32" i="5" l="1"/>
  <c r="D33" i="5" s="1"/>
  <c r="D39" i="5" l="1"/>
  <c r="H35" i="5"/>
</calcChain>
</file>

<file path=xl/comments1.xml><?xml version="1.0" encoding="utf-8"?>
<comments xmlns="http://schemas.openxmlformats.org/spreadsheetml/2006/main">
  <authors>
    <author>Geir Stolpestad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 xml:space="preserve">Parkett
</t>
        </r>
        <r>
          <rPr>
            <sz val="9"/>
            <color indexed="81"/>
            <rFont val="Tahoma"/>
            <family val="2"/>
          </rPr>
          <t>Sett inn pris fra Boen vedlagte Boen prisliste.
NB!
Må ikke benyttes til parkett fra andre leverandører da rabattsatsene er produsent avhengige.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Montasjekostnad</t>
        </r>
        <r>
          <rPr>
            <sz val="9"/>
            <color indexed="81"/>
            <rFont val="Tahoma"/>
            <family val="2"/>
          </rPr>
          <t xml:space="preserve">
Sett inn firmaets timekostnader inkl. sos. utgifter, verktøy, mv.
Evt. beregnet fortjeneste på montasje medtas her.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Montasjetid</t>
        </r>
        <r>
          <rPr>
            <sz val="9"/>
            <color indexed="81"/>
            <rFont val="Tahoma"/>
            <family val="2"/>
          </rPr>
          <t xml:space="preserve">
Sett inn timefaktor for montasje basert på firmaets egen erfaring/timestimat.
0,33 tilsvarer at en montør legger ca 3 m² pr. time.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Dekningsbidrag
</t>
        </r>
        <r>
          <rPr>
            <sz val="9"/>
            <color indexed="81"/>
            <rFont val="Tahoma"/>
            <family val="2"/>
          </rPr>
          <t xml:space="preserve">Sett inn firmaets påslag på material leveranse i %.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 xml:space="preserve">Målt areal
</t>
        </r>
        <r>
          <rPr>
            <sz val="9"/>
            <color indexed="81"/>
            <rFont val="Tahoma"/>
            <family val="2"/>
          </rPr>
          <t xml:space="preserve">Sett inn ønsket arealmål.
Dersom flere rom skal ha samme type parkett vil det være lønnsomt å beregne hele arealet under ett.
</t>
        </r>
      </text>
    </comment>
  </commentList>
</comments>
</file>

<file path=xl/comments2.xml><?xml version="1.0" encoding="utf-8"?>
<comments xmlns="http://schemas.openxmlformats.org/spreadsheetml/2006/main">
  <authors>
    <author>Evelyn Schedelberger</author>
  </authors>
  <commentList>
    <comment ref="A52" authorId="0">
      <text>
        <r>
          <rPr>
            <b/>
            <sz val="9"/>
            <color indexed="81"/>
            <rFont val="Tahoma"/>
            <family val="2"/>
          </rPr>
          <t>Evelyn Schedelberger:</t>
        </r>
        <r>
          <rPr>
            <sz val="9"/>
            <color indexed="81"/>
            <rFont val="Tahoma"/>
            <family val="2"/>
          </rPr>
          <t xml:space="preserve">
har ikke pris i nobb, endret/ikke oversendt
</t>
        </r>
      </text>
    </comment>
  </commentList>
</comments>
</file>

<file path=xl/sharedStrings.xml><?xml version="1.0" encoding="utf-8"?>
<sst xmlns="http://schemas.openxmlformats.org/spreadsheetml/2006/main" count="1232" uniqueCount="787">
  <si>
    <t>Ask</t>
  </si>
  <si>
    <t>Andante</t>
  </si>
  <si>
    <t>Lønn Can.</t>
  </si>
  <si>
    <t>Bøk</t>
  </si>
  <si>
    <t xml:space="preserve">Bøk </t>
  </si>
  <si>
    <t>Animoso</t>
  </si>
  <si>
    <t>Eik</t>
  </si>
  <si>
    <t>Adagio</t>
  </si>
  <si>
    <t>Finale</t>
  </si>
  <si>
    <t>Forte</t>
  </si>
  <si>
    <t>Concerto</t>
  </si>
  <si>
    <t>Eik Coral</t>
  </si>
  <si>
    <t>Eik Pearl</t>
  </si>
  <si>
    <t>Kirsebær</t>
  </si>
  <si>
    <t xml:space="preserve">Valnøtt </t>
  </si>
  <si>
    <t>Eik Duoplank</t>
  </si>
  <si>
    <t>Eik Fineline</t>
  </si>
  <si>
    <t>EIG895RD</t>
  </si>
  <si>
    <t>EIG89KRD</t>
  </si>
  <si>
    <t>EIG892RD</t>
  </si>
  <si>
    <t>EIG89MRD</t>
  </si>
  <si>
    <t>Contract</t>
  </si>
  <si>
    <t>Natur</t>
  </si>
  <si>
    <t>EI273PLY</t>
  </si>
  <si>
    <t xml:space="preserve">EI2735LY </t>
  </si>
  <si>
    <t>TRESORT</t>
  </si>
  <si>
    <t>SORTERING</t>
  </si>
  <si>
    <t>ART.NR</t>
  </si>
  <si>
    <t>NOBBNR.</t>
  </si>
  <si>
    <t>Ask Hvit pigmentert</t>
  </si>
  <si>
    <t>Eik 4-stav</t>
  </si>
  <si>
    <t>Eik Hvit pigmentert</t>
  </si>
  <si>
    <t>Eik Arizona, Beiset</t>
  </si>
  <si>
    <t>Eik Toscana. Beiset</t>
  </si>
  <si>
    <t>Eik Provence. Beiset</t>
  </si>
  <si>
    <t>Eik Cordoba. Beiset</t>
  </si>
  <si>
    <t>Eik Duoplank. Hvit pigmentert</t>
  </si>
  <si>
    <t>Eik Hvit Fineline. Hvit pigmentert</t>
  </si>
  <si>
    <t>FINELINE</t>
  </si>
  <si>
    <t>LIVE MATT</t>
  </si>
  <si>
    <t>LIVE SATIN</t>
  </si>
  <si>
    <t>STRONGLINE</t>
  </si>
  <si>
    <t>Ask 21 mm</t>
  </si>
  <si>
    <t>Lønn Can. 21 mm</t>
  </si>
  <si>
    <t>Bøk 21 mm</t>
  </si>
  <si>
    <t>Eik 21 mm</t>
  </si>
  <si>
    <t>UV-LAKK</t>
  </si>
  <si>
    <t>SELVBÆRENDE 23MM</t>
  </si>
  <si>
    <t>LIVE NATURAL</t>
  </si>
  <si>
    <t>Eik     FSC™ Mix23 mm</t>
  </si>
  <si>
    <t>138 mm</t>
  </si>
  <si>
    <t>181 mm</t>
  </si>
  <si>
    <t>209 mm</t>
  </si>
  <si>
    <t>EIG835FD</t>
  </si>
  <si>
    <t>EIGD35FD</t>
  </si>
  <si>
    <t>EIGV35FD</t>
  </si>
  <si>
    <t>EIG83KFD</t>
  </si>
  <si>
    <t>EIGD3KFD</t>
  </si>
  <si>
    <t>EIGV3KFD</t>
  </si>
  <si>
    <t>EBG83KFD</t>
  </si>
  <si>
    <t>EBGD3KFD</t>
  </si>
  <si>
    <t>EBGV3KFD</t>
  </si>
  <si>
    <t>EIG845FD</t>
  </si>
  <si>
    <t>EIGD45FD</t>
  </si>
  <si>
    <t>EIGV45FD</t>
  </si>
  <si>
    <t>EIG84KFD</t>
  </si>
  <si>
    <t>EIGD4KFD</t>
  </si>
  <si>
    <t>EIGV4KFD</t>
  </si>
  <si>
    <t>EBG84KFD</t>
  </si>
  <si>
    <t>EBGD4KFD</t>
  </si>
  <si>
    <t>EBGV4KFD</t>
  </si>
  <si>
    <t>Vivo</t>
  </si>
  <si>
    <t>EIG8V5FD</t>
  </si>
  <si>
    <t>EIGDV5FD</t>
  </si>
  <si>
    <t>EIGVV5FD</t>
  </si>
  <si>
    <t>EIG8VKFD</t>
  </si>
  <si>
    <t>EIGDVKFD</t>
  </si>
  <si>
    <t>EIGVVKFD</t>
  </si>
  <si>
    <t>EBG8VKFD</t>
  </si>
  <si>
    <t>EBGDVKFD</t>
  </si>
  <si>
    <t>EBGVVKFD</t>
  </si>
  <si>
    <t>Hvit pigmentert</t>
  </si>
  <si>
    <t>EIG832FD</t>
  </si>
  <si>
    <t>EIGD32FD</t>
  </si>
  <si>
    <t>EIGV32FD</t>
  </si>
  <si>
    <t>EIG83MFD</t>
  </si>
  <si>
    <t>EIGD3MFD</t>
  </si>
  <si>
    <t>EIGV3MFD</t>
  </si>
  <si>
    <t>EBG83MFD</t>
  </si>
  <si>
    <t>EBGD3MFD</t>
  </si>
  <si>
    <t>EBGV3MFD</t>
  </si>
  <si>
    <t>EIG842FD</t>
  </si>
  <si>
    <t>EIGD42FD</t>
  </si>
  <si>
    <t>EIGV42FD</t>
  </si>
  <si>
    <t>EIG84MFD</t>
  </si>
  <si>
    <t>EIGD4MFD</t>
  </si>
  <si>
    <t>EIGV4MFD</t>
  </si>
  <si>
    <t>EBG84MFD</t>
  </si>
  <si>
    <t>EBGD4MFD</t>
  </si>
  <si>
    <t>EBGV4MFD</t>
  </si>
  <si>
    <t>Børstet</t>
  </si>
  <si>
    <t>EBG833FD</t>
  </si>
  <si>
    <t>EBGV33FD</t>
  </si>
  <si>
    <t>EBG843FD</t>
  </si>
  <si>
    <t>EBGV43FD</t>
  </si>
  <si>
    <t>ASG83PPD</t>
  </si>
  <si>
    <t xml:space="preserve">ASG835PD </t>
  </si>
  <si>
    <t>ASG84PPD</t>
  </si>
  <si>
    <t>ASG832PD</t>
  </si>
  <si>
    <t>MAG83PPD</t>
  </si>
  <si>
    <t>EIG83PPD</t>
  </si>
  <si>
    <t>EIG835PD</t>
  </si>
  <si>
    <t>EIG84PPD</t>
  </si>
  <si>
    <t>EIG845PD</t>
  </si>
  <si>
    <t>EIG8VPPD</t>
  </si>
  <si>
    <t>EIG8V5PD</t>
  </si>
  <si>
    <t>EIG832PD</t>
  </si>
  <si>
    <t>EIG842PD</t>
  </si>
  <si>
    <t>EQG835PD</t>
  </si>
  <si>
    <t>ETG835PD</t>
  </si>
  <si>
    <t>ECG835PD</t>
  </si>
  <si>
    <t>KIG83PPD</t>
  </si>
  <si>
    <t>Valnøtt</t>
  </si>
  <si>
    <t>NUG83PPD</t>
  </si>
  <si>
    <t>NUG835PD</t>
  </si>
  <si>
    <t>NUG83KPD</t>
  </si>
  <si>
    <t>Plank 138 mm</t>
  </si>
  <si>
    <t>Plank Castle 209 mm</t>
  </si>
  <si>
    <t>EBG835FD</t>
  </si>
  <si>
    <t>EBGV35FD</t>
  </si>
  <si>
    <t>Eik Alamo</t>
  </si>
  <si>
    <t>Mørkbeiset og oljet/lakkert</t>
  </si>
  <si>
    <t>EAG8VKFD</t>
  </si>
  <si>
    <t>EAGVVKFD</t>
  </si>
  <si>
    <t>EAG8V5FD</t>
  </si>
  <si>
    <t xml:space="preserve">Eik Barrel </t>
  </si>
  <si>
    <t>OOG84KFD</t>
  </si>
  <si>
    <t>OOGV4KFD</t>
  </si>
  <si>
    <t xml:space="preserve">Eik Old Grey </t>
  </si>
  <si>
    <t xml:space="preserve">Børstet og </t>
  </si>
  <si>
    <t>OGG84KFD</t>
  </si>
  <si>
    <t>OGGV4KFD</t>
  </si>
  <si>
    <t>OGG845FD</t>
  </si>
  <si>
    <t>OPG84MFD</t>
  </si>
  <si>
    <t>OPGV4MFD</t>
  </si>
  <si>
    <t>Perlehvit pigmentert</t>
  </si>
  <si>
    <t>ORG84MFD</t>
  </si>
  <si>
    <t>ORGV4MFD</t>
  </si>
  <si>
    <t>Eik Sand</t>
  </si>
  <si>
    <t>Børstet. Sandfarget pigmentert</t>
  </si>
  <si>
    <t>XHG84MFD</t>
  </si>
  <si>
    <t>XHGV4MFD</t>
  </si>
  <si>
    <t>Eik Graphite*</t>
  </si>
  <si>
    <t>OZG8VKFD</t>
  </si>
  <si>
    <t>OZGVVKFD</t>
  </si>
  <si>
    <t>EBG836FD</t>
  </si>
  <si>
    <t>EBGV36FD</t>
  </si>
  <si>
    <t>Eik White Nights</t>
  </si>
  <si>
    <t>SBGVVMFD</t>
  </si>
  <si>
    <t>Eik Shabby Cream</t>
  </si>
  <si>
    <t>SCGV4MWD</t>
  </si>
  <si>
    <t>Eik Golden Valley</t>
  </si>
  <si>
    <t>SIGV4KWD</t>
  </si>
  <si>
    <t>Eik Indian Summer</t>
  </si>
  <si>
    <t xml:space="preserve">SAGVVKFD </t>
  </si>
  <si>
    <t>Eik Sandy Grey</t>
  </si>
  <si>
    <t>SHGV4KWD</t>
  </si>
  <si>
    <t>Eik Shabby White</t>
  </si>
  <si>
    <t>SDGV4MWD</t>
  </si>
  <si>
    <t>Eik Blue Moon</t>
  </si>
  <si>
    <t>SGGV4KWD</t>
  </si>
  <si>
    <t xml:space="preserve">Eik Mystic Jungle </t>
  </si>
  <si>
    <t>SFGV4KWD</t>
  </si>
  <si>
    <t>Eik Traditional</t>
  </si>
  <si>
    <t>Transparent naturoljet</t>
  </si>
  <si>
    <t>EICx4KFD</t>
  </si>
  <si>
    <t>Eik Traditional Hvit</t>
  </si>
  <si>
    <t>EICx4MFD</t>
  </si>
  <si>
    <t>Eik Old Grey</t>
  </si>
  <si>
    <t>Børstet og lysgrå pigmentert</t>
  </si>
  <si>
    <t>Eik Antique</t>
  </si>
  <si>
    <t>Mørkbeiset</t>
  </si>
  <si>
    <t>Børstet, skinnende gråpigmentert</t>
  </si>
  <si>
    <t xml:space="preserve">Eik Pearl </t>
  </si>
  <si>
    <t>ORCx4MFD</t>
  </si>
  <si>
    <t>Oak Natur</t>
  </si>
  <si>
    <t>Ren eik med rolig og elegant sortering</t>
  </si>
  <si>
    <t>EICY3KFD</t>
  </si>
  <si>
    <t>Oak Natur Hvit</t>
  </si>
  <si>
    <t>Rolig sortering, hvit pigmentert</t>
  </si>
  <si>
    <t>EICY3MFD</t>
  </si>
  <si>
    <t>EICY4KFD</t>
  </si>
  <si>
    <t>EBCY4KFD</t>
  </si>
  <si>
    <t>EICY4MFD</t>
  </si>
  <si>
    <t>OGCY4KFD</t>
  </si>
  <si>
    <t>OPCY4MFD</t>
  </si>
  <si>
    <t>ORCY4MFD</t>
  </si>
  <si>
    <t>Børstet, sandfarget pigmentert</t>
  </si>
  <si>
    <t>XHCY4MFD</t>
  </si>
  <si>
    <t>KIG835PD</t>
  </si>
  <si>
    <t>137 mm</t>
  </si>
  <si>
    <t>162 mm</t>
  </si>
  <si>
    <t>187 mm</t>
  </si>
  <si>
    <t xml:space="preserve">Eik Antique </t>
  </si>
  <si>
    <t>Eik Historical</t>
  </si>
  <si>
    <t>Natur 590</t>
  </si>
  <si>
    <t>Select 590</t>
  </si>
  <si>
    <t>EI62355D</t>
  </si>
  <si>
    <t>LIVE NATURAL med fas</t>
  </si>
  <si>
    <t>PLANK EIK 138,181,209</t>
  </si>
  <si>
    <t>LIVE NATURAL BØRSTET</t>
  </si>
  <si>
    <t>Eik Hvit Pigmentert</t>
  </si>
  <si>
    <t>Eik Børstet</t>
  </si>
  <si>
    <t>Eik Hvit pigmentert, børstet</t>
  </si>
  <si>
    <t>LIVE PURE</t>
  </si>
  <si>
    <t xml:space="preserve">LIVE NATURAL </t>
  </si>
  <si>
    <t>Ask hvit pigmentert</t>
  </si>
  <si>
    <t>Eik Toscana , Beiset</t>
  </si>
  <si>
    <t>Eik Cordoba, Beiset</t>
  </si>
  <si>
    <t>LIVE MATT med fas</t>
  </si>
  <si>
    <t>Børstet. Skinnende , grå pigmentert</t>
  </si>
  <si>
    <t>FASHION COLLECTION</t>
  </si>
  <si>
    <t>CHALET</t>
  </si>
  <si>
    <t>Børstet. Sandfarget, pigmentert</t>
  </si>
  <si>
    <t>CHALETINO</t>
  </si>
  <si>
    <t>PRESTIGE</t>
  </si>
  <si>
    <t>TRAFFIC</t>
  </si>
  <si>
    <t>MAXI</t>
  </si>
  <si>
    <t>EIL6357D</t>
  </si>
  <si>
    <t xml:space="preserve">Hvitpigmentert, Mørkbeiset </t>
  </si>
  <si>
    <t>LIVE NATURAL BØRSTET med fas</t>
  </si>
  <si>
    <t>EIG83KPD</t>
  </si>
  <si>
    <t>EIG84KPD</t>
  </si>
  <si>
    <t>EIG8VKPD</t>
  </si>
  <si>
    <t>EIG83MPD</t>
  </si>
  <si>
    <t>EIG84MPD</t>
  </si>
  <si>
    <t>LIVE SATIN uten fas</t>
  </si>
  <si>
    <t>LIVE MATT uten fas</t>
  </si>
  <si>
    <t>LIVE NATURAL uten fas</t>
  </si>
  <si>
    <t>EACYVKFD</t>
  </si>
  <si>
    <t>PRODUKT</t>
  </si>
  <si>
    <t>15 kg</t>
  </si>
  <si>
    <t>A403B002</t>
  </si>
  <si>
    <t>A405B002</t>
  </si>
  <si>
    <t>A406B002</t>
  </si>
  <si>
    <t>A407B002</t>
  </si>
  <si>
    <t>Bona R848, Elastisk 1-komponent, silan-modifisert lim</t>
  </si>
  <si>
    <t>Grovtannet limspreder (2-lags parkett), 800-1000 g/m2</t>
  </si>
  <si>
    <t>Grovtannet limspreder (3-lags parkett, massiv plank), 1000-1250 g/m2</t>
  </si>
  <si>
    <t>Grovtannet limspreder (Chalet/Chaletino), 1250-1500 g/m2</t>
  </si>
  <si>
    <t>LIM</t>
  </si>
  <si>
    <t>UNDERLAG</t>
  </si>
  <si>
    <t>A601E001</t>
  </si>
  <si>
    <t>1,0 x 25 m = 25 m2</t>
  </si>
  <si>
    <t>A607E001</t>
  </si>
  <si>
    <t>A601M008</t>
  </si>
  <si>
    <t>1,0 m x 50 m = 50 m2</t>
  </si>
  <si>
    <t>A602M008</t>
  </si>
  <si>
    <t>A605E001</t>
  </si>
  <si>
    <t>A602E001</t>
  </si>
  <si>
    <t>A606E001</t>
  </si>
  <si>
    <t>1 m x 50 m = 50 m2</t>
  </si>
  <si>
    <t>A601N001</t>
  </si>
  <si>
    <t>1,0 m x 12,5 m =12,5 m2, 4 ruller pr. kartong</t>
  </si>
  <si>
    <t>1,0 m x 25 m = 25 m2, 12 ruller pr. pall</t>
  </si>
  <si>
    <t>1 m x 5 m =5 m2, 40 ruller pr. kartong</t>
  </si>
  <si>
    <t>1,0 m x 30 m = 30 m2, 24 ruller pr. pall</t>
  </si>
  <si>
    <t>Maxima</t>
  </si>
  <si>
    <t>Strong</t>
  </si>
  <si>
    <t>Elastilon</t>
  </si>
  <si>
    <t>DuoGard</t>
  </si>
  <si>
    <t>Universol</t>
  </si>
  <si>
    <t>Ullpapp</t>
  </si>
  <si>
    <t>Slagjern</t>
  </si>
  <si>
    <t>1 stk.</t>
  </si>
  <si>
    <t>A701N000</t>
  </si>
  <si>
    <t>BOEN slagkloss, 450 x 70 x 40, grå</t>
  </si>
  <si>
    <t>A702N000</t>
  </si>
  <si>
    <t>Bona lakkrulle (Proff)</t>
  </si>
  <si>
    <t>1 stk. x 10 pr. kartong</t>
  </si>
  <si>
    <t>A701B002</t>
  </si>
  <si>
    <t>Bona håndtak for lakkrull</t>
  </si>
  <si>
    <t>A702B002</t>
  </si>
  <si>
    <t xml:space="preserve">Lakk svaber 45 cm </t>
  </si>
  <si>
    <t>A703B002</t>
  </si>
  <si>
    <t xml:space="preserve">Teleskopstang for svaber, 1,07-1,98 m </t>
  </si>
  <si>
    <t>A704B002</t>
  </si>
  <si>
    <t xml:space="preserve">Refill til svaber </t>
  </si>
  <si>
    <t>1 stk. x 6 pr. pakke</t>
  </si>
  <si>
    <t>A705B002</t>
  </si>
  <si>
    <t>OSMO gulvbørste, 220 mm</t>
  </si>
  <si>
    <t>1 x 4 stk. pr. kartong</t>
  </si>
  <si>
    <t>A701S003</t>
  </si>
  <si>
    <t>VERKTØY</t>
  </si>
  <si>
    <t>A1AS3610</t>
  </si>
  <si>
    <t>A1BD3610</t>
  </si>
  <si>
    <t>A1EI3610</t>
  </si>
  <si>
    <t>Lønn</t>
  </si>
  <si>
    <t>A1MA3610</t>
  </si>
  <si>
    <t>A1KI3610</t>
  </si>
  <si>
    <t>A1NU3610</t>
  </si>
  <si>
    <t>Eik, hvitpigmentert mattlakk</t>
  </si>
  <si>
    <t>A1EI3620</t>
  </si>
  <si>
    <t>A1MA2610</t>
  </si>
  <si>
    <t>A1BD2610</t>
  </si>
  <si>
    <t>A1EI2610</t>
  </si>
  <si>
    <t>Eik matt hvitpigmentert</t>
  </si>
  <si>
    <t>A1EI2620</t>
  </si>
  <si>
    <t>Eik oljet</t>
  </si>
  <si>
    <t>A1EI2660</t>
  </si>
  <si>
    <t>Eik hvit oljet</t>
  </si>
  <si>
    <t>A1EI2680</t>
  </si>
  <si>
    <t>A1EA2660</t>
  </si>
  <si>
    <t>A1OG2660</t>
  </si>
  <si>
    <t>A1AS4610</t>
  </si>
  <si>
    <t>A1MA4610</t>
  </si>
  <si>
    <t>A1BD4610</t>
  </si>
  <si>
    <t>A1EI4610</t>
  </si>
  <si>
    <t>A1KI4610</t>
  </si>
  <si>
    <t>A1NU4610</t>
  </si>
  <si>
    <t>A1EI5660</t>
  </si>
  <si>
    <t>A1EI6610</t>
  </si>
  <si>
    <t>Eik ubehandlet</t>
  </si>
  <si>
    <t>Ubehandlet</t>
  </si>
  <si>
    <t>A1EI6670</t>
  </si>
  <si>
    <t>Innvendig Ø 17 mm. 3/8"</t>
  </si>
  <si>
    <t>A3ASZX10</t>
  </si>
  <si>
    <t>A3MAZX10</t>
  </si>
  <si>
    <t>A3BDZX10</t>
  </si>
  <si>
    <t>A3EIZX10</t>
  </si>
  <si>
    <t>Innvendig Ø 26 mm. 3/4"</t>
  </si>
  <si>
    <t>A3ASZZ10</t>
  </si>
  <si>
    <t>A3MAZZ10</t>
  </si>
  <si>
    <t>A3BDZZ10</t>
  </si>
  <si>
    <t>A3EIZZ10</t>
  </si>
  <si>
    <t>RØRMANSJETTER</t>
  </si>
  <si>
    <t>På lager</t>
  </si>
  <si>
    <t>Ask matt hvit</t>
  </si>
  <si>
    <t>A1ASAA20</t>
  </si>
  <si>
    <t xml:space="preserve">Eik </t>
  </si>
  <si>
    <t>A1EIAA10</t>
  </si>
  <si>
    <t>A1EIAA60</t>
  </si>
  <si>
    <t xml:space="preserve">Eik Alamo </t>
  </si>
  <si>
    <t>A1EAAA60</t>
  </si>
  <si>
    <t>A1OGAA60</t>
  </si>
  <si>
    <t xml:space="preserve">Eik Sand </t>
  </si>
  <si>
    <t>A1XHAA80</t>
  </si>
  <si>
    <t xml:space="preserve">Eik Coral </t>
  </si>
  <si>
    <t>A1OPAA80</t>
  </si>
  <si>
    <t>A1EIAA50</t>
  </si>
  <si>
    <t xml:space="preserve">Eik matt hvit </t>
  </si>
  <si>
    <t>A1EIAA20</t>
  </si>
  <si>
    <t>Eik hvit</t>
  </si>
  <si>
    <t>A1EIAA80</t>
  </si>
  <si>
    <t>lages på bestilling</t>
  </si>
  <si>
    <t>A1xxAAx0</t>
  </si>
  <si>
    <t>Fashion Collection</t>
  </si>
  <si>
    <t>A1xxxAx0</t>
  </si>
  <si>
    <t>A1KIAAx0</t>
  </si>
  <si>
    <t>A1NUAAx0</t>
  </si>
  <si>
    <t>BOEN X-press, enkelthjørnet, Profil 1</t>
  </si>
  <si>
    <t>1100 mm</t>
  </si>
  <si>
    <t>A2xxLxx0 / A2xxAxx0</t>
  </si>
  <si>
    <t>2000 mm</t>
  </si>
  <si>
    <t>BOEN X-press, dobbelthjørnet, Profil 2</t>
  </si>
  <si>
    <t>A2xxMxx0 / A2xxBxx0</t>
  </si>
  <si>
    <t>MASSIV NOT/FJÆR, enkelthjørnet med fas, Profil 7</t>
  </si>
  <si>
    <t>A2xxSxx0</t>
  </si>
  <si>
    <t>MASSIV NOT/FJÆR, dobbelthjørnet med fas, Profil 8</t>
  </si>
  <si>
    <t>A2xxTxx0</t>
  </si>
  <si>
    <t>Eik trappenese Clic</t>
  </si>
  <si>
    <t>A2EIU210</t>
  </si>
  <si>
    <t>Eik trappenese Clic, Mattlakk</t>
  </si>
  <si>
    <t>A2EIU250</t>
  </si>
  <si>
    <t>Eik trappenese Clic, Hvitpigmentert mattlakk</t>
  </si>
  <si>
    <t>A2EIU220</t>
  </si>
  <si>
    <t>A2EIU410</t>
  </si>
  <si>
    <t>A2EIU450</t>
  </si>
  <si>
    <t>A2EIU420</t>
  </si>
  <si>
    <t>Ask trappenese Clic</t>
  </si>
  <si>
    <t>A2ASK210</t>
  </si>
  <si>
    <t>Bøk trappenese Clic</t>
  </si>
  <si>
    <t>A2BDK210</t>
  </si>
  <si>
    <t>A2EIK210</t>
  </si>
  <si>
    <t>Lønn trappenese Clic</t>
  </si>
  <si>
    <t>A2MAK210</t>
  </si>
  <si>
    <t>Kirsebær trappenese Clic</t>
  </si>
  <si>
    <t>A2KIK210</t>
  </si>
  <si>
    <t>Valnøtt trappenese</t>
  </si>
  <si>
    <t>A2NUK210</t>
  </si>
  <si>
    <t>A2EIK250</t>
  </si>
  <si>
    <t>A2EIK220</t>
  </si>
  <si>
    <t>A2EIK410</t>
  </si>
  <si>
    <t>Eik trappenese, Mattlakk</t>
  </si>
  <si>
    <t>A2EIK450</t>
  </si>
  <si>
    <t>Eik trappenese, Hvitpigmentert mattlakk</t>
  </si>
  <si>
    <t>A2EIK420</t>
  </si>
  <si>
    <t>A2EII010</t>
  </si>
  <si>
    <t>A2EII610</t>
  </si>
  <si>
    <t>A2EII650</t>
  </si>
  <si>
    <t>Eik, Hvitpigmentert mattlakk</t>
  </si>
  <si>
    <t>A2EII620</t>
  </si>
  <si>
    <t>A2EII670</t>
  </si>
  <si>
    <t>TRAPPENESER AV PARKETT</t>
  </si>
  <si>
    <t>TRAPPENESER 13MM - PROFIL 50 - 82 x 55 x 1090 mm</t>
  </si>
  <si>
    <t>TRAPPENESER 14MM - PROFIL 51 - 82 x 55 x 1090 mm</t>
  </si>
  <si>
    <t>MASSIV T-LIST - 21 x 58 x 1000 mm</t>
  </si>
  <si>
    <t>BOEN reparasjonssett komplett</t>
  </si>
  <si>
    <t>Til lakkerte gulv</t>
  </si>
  <si>
    <t>A504L001</t>
  </si>
  <si>
    <t xml:space="preserve">Ekstra sparkel til repsett </t>
  </si>
  <si>
    <t>A503L007</t>
  </si>
  <si>
    <t>Til oljet/mattlakkerte gulv</t>
  </si>
  <si>
    <t>A505L001</t>
  </si>
  <si>
    <t>Til hvitpigmenterte overflater</t>
  </si>
  <si>
    <t>A520S001</t>
  </si>
  <si>
    <t>A521S001</t>
  </si>
  <si>
    <t xml:space="preserve">Reparasjonssett til oljede gulv (Naturolje), Til reparasjon av deler av oljede overflater (transparent eller hvitpigmentert). Innhold: Veiledning, slipepapir P150, BOEN Natural Oil, pensel, vaskeklut mm. </t>
  </si>
  <si>
    <t>Til trasparente overflater</t>
  </si>
  <si>
    <t xml:space="preserve">for transparente overflater                        </t>
  </si>
  <si>
    <t>for hvite overflater</t>
  </si>
  <si>
    <t xml:space="preserve">for Eik Lava </t>
  </si>
  <si>
    <t>A524S001</t>
  </si>
  <si>
    <t xml:space="preserve">for Eik Pearl </t>
  </si>
  <si>
    <t>A525S001</t>
  </si>
  <si>
    <t>for Eik Alamo/ Antique/ Historical</t>
  </si>
  <si>
    <t>A526S001</t>
  </si>
  <si>
    <t xml:space="preserve">for Eik Old Grey </t>
  </si>
  <si>
    <t>A527S001</t>
  </si>
  <si>
    <t xml:space="preserve">for Eik Coral </t>
  </si>
  <si>
    <t>A528S001</t>
  </si>
  <si>
    <t>for Eik Stone/ Shadow</t>
  </si>
  <si>
    <t>A529S001</t>
  </si>
  <si>
    <t>for Eik Sand</t>
  </si>
  <si>
    <t>A531S001</t>
  </si>
  <si>
    <t>for Eik Amber</t>
  </si>
  <si>
    <t>A532S001</t>
  </si>
  <si>
    <t>for Eik Barrel</t>
  </si>
  <si>
    <t>A533S001</t>
  </si>
  <si>
    <t>for Eik Moon/ Highland</t>
  </si>
  <si>
    <t>A535S001</t>
  </si>
  <si>
    <t>for Eik Graphite/ Yellowstone</t>
  </si>
  <si>
    <t>A536S001</t>
  </si>
  <si>
    <t>for Eik Ivory</t>
  </si>
  <si>
    <t>A537S001</t>
  </si>
  <si>
    <t>for Eik Tobacco</t>
  </si>
  <si>
    <t>A538S001</t>
  </si>
  <si>
    <t>10 x 1 liter</t>
  </si>
  <si>
    <t>A501B001</t>
  </si>
  <si>
    <t>6 x 1 liter</t>
  </si>
  <si>
    <t>A503B001</t>
  </si>
  <si>
    <t>A504B001</t>
  </si>
  <si>
    <t>2 x 1 liter</t>
  </si>
  <si>
    <t>A505B001</t>
  </si>
  <si>
    <t>A506B001</t>
  </si>
  <si>
    <t>BOEN VEDLIKEHOLDSPROGRAM - LAKKERTE GULV</t>
  </si>
  <si>
    <t>BOEN Polish matt, For vedlikehold av mattlakkerte parkett- og tregulv</t>
  </si>
  <si>
    <t>BOEN Parkett Refresher, For vedlikehold av silkematt lakkerte parkett- og tregulv, vannbestandig, anti-skli i henhold til DIN 18032</t>
  </si>
  <si>
    <t xml:space="preserve">BOEN Cleaner, For rengjøring av silkematt og matt lakkerte parkett- og tregulv </t>
  </si>
  <si>
    <t>BOEN vedlikeholdskit lakkerte gulv, 1 l BOEN Cleaner og 1 l BOEN Refresher</t>
  </si>
  <si>
    <t>BOEN vedlikeholdskit matt lakkerte gulv, 1 l Cleaner og 1 l Polish matt</t>
  </si>
  <si>
    <t>Transp. matt</t>
  </si>
  <si>
    <t>Hvit pigm. matt</t>
  </si>
  <si>
    <t>A501S001</t>
  </si>
  <si>
    <t>A503S001</t>
  </si>
  <si>
    <t>A504S001</t>
  </si>
  <si>
    <t>A506S001</t>
  </si>
  <si>
    <t>A510S001</t>
  </si>
  <si>
    <t>BOEN VEDLIKEHOLDSPROGRAM - OLJEDE GULV</t>
  </si>
  <si>
    <t>BOEN Natural Oil, Behandling av oljede overflater og endbehandling av ubehandlete/nedslipte gulv. Forbruk ca. 12 m²/l ved 2 strøk. Behandling av oljede overflater: Forbruk ca. 24 m²/l ved 1 strøk (0,75 liter)</t>
  </si>
  <si>
    <t>BOEN Floor Soap, Såpe for rengjøring av UV-oljet og naturoljet tre- og parkettgulv, 1 l plastflaske. For daglig renhold, ingen hinnedannelse, sklisikker. (6 x 1 liter)</t>
  </si>
  <si>
    <t>BOEN Oil Freshen Up, For vedlikehold av UV-oljet, hvitoljet og naturoljet tre- og parkettgulv. 1 l flaske - forbruk ca. 50 m². Spesielt høy traffikerte gulv som blir vasket ofte, skal behandles regelmessig med BOEN Oil Freshen Up (6 x 1 liter)</t>
  </si>
  <si>
    <t>BOEN vedlikeholdskit til oljede gulv, 1 l Floor Soap og 1 l Oil Freshen up (2 x 1 liter)</t>
  </si>
  <si>
    <t>Bona Sportive Primer</t>
  </si>
  <si>
    <t>10 ltr. x 2 = 20 ltr.</t>
  </si>
  <si>
    <t>A530B002</t>
  </si>
  <si>
    <t>Bona Sportive gulvlakk Matt, inkl. herder</t>
  </si>
  <si>
    <t>2 x 10,4 ltr. = 20,8 ltr.</t>
  </si>
  <si>
    <t>A531B002</t>
  </si>
  <si>
    <t>Bona Sportive Cleaner</t>
  </si>
  <si>
    <t xml:space="preserve">5 ltr. x 3 = 15 ltr. </t>
  </si>
  <si>
    <t>A535B002</t>
  </si>
  <si>
    <t>Bona Sportive Cleaner Plus</t>
  </si>
  <si>
    <t>A537B002</t>
  </si>
  <si>
    <t>Gapmaster til Ask/Furu</t>
  </si>
  <si>
    <t xml:space="preserve">12 stk. pr. kartong </t>
  </si>
  <si>
    <t>A520B002</t>
  </si>
  <si>
    <t>Gapmaster til Bøk, mørk</t>
  </si>
  <si>
    <t>A521B002</t>
  </si>
  <si>
    <t>Gapmaster til Bøk</t>
  </si>
  <si>
    <t>A522B002</t>
  </si>
  <si>
    <t>Gapmaster til Eik, mørk</t>
  </si>
  <si>
    <t>A523B002</t>
  </si>
  <si>
    <t>Gapmaster til Eik, lys</t>
  </si>
  <si>
    <t>A524B002</t>
  </si>
  <si>
    <t>Gapmaster til Kirsebær</t>
  </si>
  <si>
    <t>A525B002</t>
  </si>
  <si>
    <t>Gapmaster til Valnøtt</t>
  </si>
  <si>
    <t>12 stk. pr. kartong</t>
  </si>
  <si>
    <t>A526B002</t>
  </si>
  <si>
    <t>BOEN filtknotter m/rørnit</t>
  </si>
  <si>
    <t>12 pr. pose x 10</t>
  </si>
  <si>
    <t>A501N001</t>
  </si>
  <si>
    <t>BOEN selvklebende filtknotter, 20 mm</t>
  </si>
  <si>
    <t>A502N001</t>
  </si>
  <si>
    <t>BOEN selvklebende filtknotter, 28 mm</t>
  </si>
  <si>
    <t>A503N001</t>
  </si>
  <si>
    <t>OVERFLATEBEHANDLING SPORTSGULV</t>
  </si>
  <si>
    <t>ASN23P5D</t>
  </si>
  <si>
    <t>EIN22P5D</t>
  </si>
  <si>
    <t>EIN23P5D</t>
  </si>
  <si>
    <t>Bona R580 primer</t>
  </si>
  <si>
    <t>7 kg</t>
  </si>
  <si>
    <t>A409B002</t>
  </si>
  <si>
    <t>Grovtannet spreder 500F til Bona R580</t>
  </si>
  <si>
    <t>A408B002</t>
  </si>
  <si>
    <t>EACXVKFD</t>
  </si>
  <si>
    <t>MASSIV FOTLIST - PROFIL 21 - 14 x 50 x 2200 mm. 1 x 2 stk</t>
  </si>
  <si>
    <t>MASSIV FOTLIST - PROFIL 22 - 22 x 58 x 2200 mm. 1 x 2 stk</t>
  </si>
  <si>
    <t>MASSIV FOTLIST - PROFIL 25 - 15 x 70 x 2200 mm. 1 x 2 stk</t>
  </si>
  <si>
    <t>MASSIV FOTLIST - PROFIL 26 - 21 x 85 x 2200 mm. 1 x 2 stk</t>
  </si>
  <si>
    <t>MASSIV FOTLIST - PROFIL 27 - 15 x 70 x 2200 mm. 1 x 2 stk</t>
  </si>
  <si>
    <t>Live Satin Lakk</t>
  </si>
  <si>
    <t>Live Matt lakk</t>
  </si>
  <si>
    <t>Live Matt lakk, Hvitpigmentert</t>
  </si>
  <si>
    <t>Live Satin lakk</t>
  </si>
  <si>
    <t xml:space="preserve">Live Matt lakk, hvit </t>
  </si>
  <si>
    <t>LIve Matt lakk</t>
  </si>
  <si>
    <t>Live Pure Lakk</t>
  </si>
  <si>
    <t>Live Pure Lakk, hvit pigmentert</t>
  </si>
  <si>
    <t>A1EBAA40</t>
  </si>
  <si>
    <t>A1EBAA90</t>
  </si>
  <si>
    <t xml:space="preserve">ASGL3PTD </t>
  </si>
  <si>
    <t>ASGL8PTD</t>
  </si>
  <si>
    <t>MAGL3PTD</t>
  </si>
  <si>
    <t xml:space="preserve">BDGL3PTD </t>
  </si>
  <si>
    <t>BDGL4PTD</t>
  </si>
  <si>
    <t>EIGL2PTD</t>
  </si>
  <si>
    <t>EIGL3PTD</t>
  </si>
  <si>
    <t>EIGLTPTD</t>
  </si>
  <si>
    <t>EIGL9P3D</t>
  </si>
  <si>
    <t>KIGL3PTD</t>
  </si>
  <si>
    <t>NUGL3PTD</t>
  </si>
  <si>
    <t xml:space="preserve">ASGL35TD </t>
  </si>
  <si>
    <t>ASGL85TD</t>
  </si>
  <si>
    <t>ASGL32TD</t>
  </si>
  <si>
    <t>ASGL82TD</t>
  </si>
  <si>
    <t>MAGL35TD</t>
  </si>
  <si>
    <t xml:space="preserve">BDGL35TD </t>
  </si>
  <si>
    <t>BDGL45TD</t>
  </si>
  <si>
    <t>EIGL35TD</t>
  </si>
  <si>
    <t>EIGLT5TD</t>
  </si>
  <si>
    <t>EIGL953D</t>
  </si>
  <si>
    <t xml:space="preserve">EIGL32TD </t>
  </si>
  <si>
    <t>EIGL72TD</t>
  </si>
  <si>
    <t xml:space="preserve">EQGL35TD </t>
  </si>
  <si>
    <t>ETGL35TD</t>
  </si>
  <si>
    <t>ERGL35TD</t>
  </si>
  <si>
    <t>ECGL35TD</t>
  </si>
  <si>
    <t>NUGL35TD</t>
  </si>
  <si>
    <t>EIGL35LD</t>
  </si>
  <si>
    <t>EIGL72LD</t>
  </si>
  <si>
    <t>EIGLT5LD</t>
  </si>
  <si>
    <t>EIGL3KTD</t>
  </si>
  <si>
    <t>EIGLTKTD</t>
  </si>
  <si>
    <t>EIGL9K3D</t>
  </si>
  <si>
    <t>EIGL3MTD</t>
  </si>
  <si>
    <t>EIGL7MTD</t>
  </si>
  <si>
    <t>OGGLTKTD</t>
  </si>
  <si>
    <t>OPGLTMTD</t>
  </si>
  <si>
    <t>ORGLTMTD</t>
  </si>
  <si>
    <t>XHGLTMTD</t>
  </si>
  <si>
    <t>Marcato</t>
  </si>
  <si>
    <t xml:space="preserve">EICA4KWD </t>
  </si>
  <si>
    <t xml:space="preserve">EICB4KWD </t>
  </si>
  <si>
    <t>EICC4KWD</t>
  </si>
  <si>
    <t xml:space="preserve">OGCA4KWD </t>
  </si>
  <si>
    <t xml:space="preserve">OGCB4KWD </t>
  </si>
  <si>
    <t>OGCC4KWD</t>
  </si>
  <si>
    <t xml:space="preserve">EICA4MWD </t>
  </si>
  <si>
    <t xml:space="preserve">EICB4MWD </t>
  </si>
  <si>
    <t>EICC4MWD</t>
  </si>
  <si>
    <t xml:space="preserve">EACAVKWD </t>
  </si>
  <si>
    <t xml:space="preserve">EACBVKWD </t>
  </si>
  <si>
    <t>EACCVKWD</t>
  </si>
  <si>
    <t>EHCAVKWD</t>
  </si>
  <si>
    <t>EHCBVKWD</t>
  </si>
  <si>
    <t>EHCCVKWD</t>
  </si>
  <si>
    <t>EIHLT5TD</t>
  </si>
  <si>
    <t>XNHLRMTD</t>
  </si>
  <si>
    <t>Blues</t>
  </si>
  <si>
    <t>Pop</t>
  </si>
  <si>
    <t>Eik Savanna, hvitpigmentert</t>
  </si>
  <si>
    <t>Eik, børstet</t>
  </si>
  <si>
    <t>EBHD45FD</t>
  </si>
  <si>
    <t>EBHD4MFD</t>
  </si>
  <si>
    <t>EIHD42FD</t>
  </si>
  <si>
    <t>Eik, børstet, hvitpigmentert</t>
  </si>
  <si>
    <t>Eik, hvitpigmentert</t>
  </si>
  <si>
    <t>Eik Oregon</t>
  </si>
  <si>
    <t>EAGLTKTD</t>
  </si>
  <si>
    <t>EYGL35TD</t>
  </si>
  <si>
    <t>EYG875PD</t>
  </si>
  <si>
    <t>EIGL33TD</t>
  </si>
  <si>
    <t>EIGL76TD</t>
  </si>
  <si>
    <t>EIGLT3TD</t>
  </si>
  <si>
    <t>ADG836FD</t>
  </si>
  <si>
    <t>Ask, lett børstet, hvit pigmentert</t>
  </si>
  <si>
    <t>PBG843FD</t>
  </si>
  <si>
    <t>PBGV43FD</t>
  </si>
  <si>
    <t>Eik Honey</t>
  </si>
  <si>
    <t>OHG8VKFD</t>
  </si>
  <si>
    <t>OHGVVKFD</t>
  </si>
  <si>
    <t>Eik White Stone</t>
  </si>
  <si>
    <t>XVG8VMFD</t>
  </si>
  <si>
    <t>XVGVVMFD</t>
  </si>
  <si>
    <t>XYG84KFD</t>
  </si>
  <si>
    <t>XYGV4KFD</t>
  </si>
  <si>
    <t>Eik Grey Pepper</t>
  </si>
  <si>
    <t>Eik Brown Jasper</t>
  </si>
  <si>
    <t>XZG8VKFD</t>
  </si>
  <si>
    <t>XZGVVKFD</t>
  </si>
  <si>
    <t>STONEWASHED COLLECTION - PLANK</t>
  </si>
  <si>
    <t>STONEWASHED COLLECTION - 3-STAV</t>
  </si>
  <si>
    <t>Eik Grey Harmony, lett børstet</t>
  </si>
  <si>
    <t>SPORT</t>
  </si>
  <si>
    <t>ASALSTTY</t>
  </si>
  <si>
    <t>MAALSTTY</t>
  </si>
  <si>
    <t>BDALSTTY</t>
  </si>
  <si>
    <t>EIALSTTY</t>
  </si>
  <si>
    <t>AS37STLY</t>
  </si>
  <si>
    <t>MA37STLY</t>
  </si>
  <si>
    <t>BD37STLY</t>
  </si>
  <si>
    <t>EI37STLY</t>
  </si>
  <si>
    <t>A507B002</t>
  </si>
  <si>
    <t>A511B001</t>
  </si>
  <si>
    <t>A508B001</t>
  </si>
  <si>
    <t>A1OP2660</t>
  </si>
  <si>
    <t>A1ORAA80</t>
  </si>
  <si>
    <t>Bona Spray mopp</t>
  </si>
  <si>
    <t>Bona Spray mopp refil</t>
  </si>
  <si>
    <t>Bona Wipes</t>
  </si>
  <si>
    <t>PRIS 2016-2</t>
  </si>
  <si>
    <t>Gospel</t>
  </si>
  <si>
    <t>EIHLD5TD</t>
  </si>
  <si>
    <t>50818320</t>
  </si>
  <si>
    <t>EIHLDPTD</t>
  </si>
  <si>
    <t>51159038</t>
  </si>
  <si>
    <t>Rock</t>
  </si>
  <si>
    <t>EIH8VPPD</t>
  </si>
  <si>
    <t>51027525</t>
  </si>
  <si>
    <t>Jazz</t>
  </si>
  <si>
    <t>EIHD32FD</t>
  </si>
  <si>
    <t>51245740</t>
  </si>
  <si>
    <t>Funk</t>
  </si>
  <si>
    <t>EIHD02FD</t>
  </si>
  <si>
    <t>51386682</t>
  </si>
  <si>
    <t xml:space="preserve">STAVMØNSTER </t>
  </si>
  <si>
    <t xml:space="preserve">Kirsebær </t>
  </si>
  <si>
    <t xml:space="preserve">DUOPLANK </t>
  </si>
  <si>
    <t>Eik børstet</t>
  </si>
  <si>
    <t xml:space="preserve">LIVE MATT </t>
  </si>
  <si>
    <t>Børstet, varm brunpigmentert</t>
  </si>
  <si>
    <t>Børstet, lys hvitpigmantert</t>
  </si>
  <si>
    <t>Børstet, gråpigmentert</t>
  </si>
  <si>
    <t>Børstet, mørk brunpigmentert</t>
  </si>
  <si>
    <t>EBCX4KFD</t>
  </si>
  <si>
    <t>OGCX4KFD</t>
  </si>
  <si>
    <t>OPCX4MFD</t>
  </si>
  <si>
    <t>XHCX4MFD</t>
  </si>
  <si>
    <t>PRISLISTE / 2016-2</t>
  </si>
  <si>
    <t>Live Pure lakk</t>
  </si>
  <si>
    <t>Eik Grey Harmony</t>
  </si>
  <si>
    <t>for Eik Honey - NEW</t>
  </si>
  <si>
    <t>for Eik Grey Pepper - NEW</t>
  </si>
  <si>
    <t>for Eik White Stone - NEW</t>
  </si>
  <si>
    <t>for Eik Brown Jasper - NEW</t>
  </si>
  <si>
    <t>A541S001</t>
  </si>
  <si>
    <t>A539S001</t>
  </si>
  <si>
    <t>A540S001</t>
  </si>
  <si>
    <t>A542S001</t>
  </si>
  <si>
    <t xml:space="preserve">Live Natural olje </t>
  </si>
  <si>
    <t>Live Natural oljehvit</t>
  </si>
  <si>
    <t>Live Natural olje hvit</t>
  </si>
  <si>
    <t>Live Natural olje</t>
  </si>
  <si>
    <t>Live Natural olje, Hvit</t>
  </si>
  <si>
    <t>Live Natural olje, hvit pigmentert</t>
  </si>
  <si>
    <t>Live Natural olje, Live Matt lakk, Live Satin lakk</t>
  </si>
  <si>
    <t>Live Natural olje, Live Satin lakk, Live Matt lakk</t>
  </si>
  <si>
    <t>A1OHAA60</t>
  </si>
  <si>
    <t>A1XZAA60</t>
  </si>
  <si>
    <t>A1XYAA60</t>
  </si>
  <si>
    <t>Eik Barrel</t>
  </si>
  <si>
    <t>A1OOAA60</t>
  </si>
  <si>
    <t>A1PBAA40</t>
  </si>
  <si>
    <t>Eik Graphite</t>
  </si>
  <si>
    <t>A1OZAA60</t>
  </si>
  <si>
    <t>Eik Cordoba</t>
  </si>
  <si>
    <t>Eik Arizona</t>
  </si>
  <si>
    <t>A1EQAA50</t>
  </si>
  <si>
    <t>A1EYAA50</t>
  </si>
  <si>
    <t>Eik Toscana</t>
  </si>
  <si>
    <t>A1XVAA80</t>
  </si>
  <si>
    <t>A1NSAA40</t>
  </si>
  <si>
    <t>A1MAAAx0</t>
  </si>
  <si>
    <t>NSG823FD</t>
  </si>
  <si>
    <t>REPARASJON</t>
  </si>
  <si>
    <t>Repair-kit Til reparasjon av deler av oljede overflater. Innhold: veiledning, slipepapir, basis olje, Finish olje, pensel, vaskeklut mm.</t>
  </si>
  <si>
    <t xml:space="preserve">A1ECAA10 </t>
  </si>
  <si>
    <t>A1ETAA10  </t>
  </si>
  <si>
    <t xml:space="preserve">51531881   </t>
  </si>
  <si>
    <t>PRISLISTE / 2016 - 2</t>
  </si>
  <si>
    <t>STAVMØNSTER 13 MM</t>
  </si>
  <si>
    <t>PLANKEMØNSTER 13 MM, 181 MM M/FAS</t>
  </si>
  <si>
    <t>PLANKEMØNSTER 13 MM, 138 MM M/FAS</t>
  </si>
  <si>
    <t>3-stav EIK- Live Pure 215 mm</t>
  </si>
  <si>
    <t>PLANK EIK 138 MM uten fas</t>
  </si>
  <si>
    <t>PLANK EIK- Live Pure 138 mm, 209 mm</t>
  </si>
  <si>
    <r>
      <t xml:space="preserve">MASSIV - </t>
    </r>
    <r>
      <rPr>
        <b/>
        <sz val="16"/>
        <color rgb="FFFF0000"/>
        <rFont val="Calibri"/>
        <family val="2"/>
        <scheme val="minor"/>
      </rPr>
      <t>UTGÅR 31.12.2016</t>
    </r>
  </si>
  <si>
    <t>Vi tar forbehold om eventuelle skrivefeil og produktendringer.</t>
  </si>
  <si>
    <t>Priser f.o.m. 1/10/2016</t>
  </si>
  <si>
    <r>
      <t xml:space="preserve">51531877 </t>
    </r>
    <r>
      <rPr>
        <sz val="11"/>
        <rFont val="Calibri"/>
        <family val="2"/>
        <charset val="204"/>
        <scheme val="minor"/>
      </rPr>
      <t>  </t>
    </r>
  </si>
  <si>
    <r>
      <t>Eik White Stone</t>
    </r>
    <r>
      <rPr>
        <sz val="12"/>
        <color theme="1"/>
        <rFont val="Calibri"/>
        <family val="2"/>
        <charset val="204"/>
        <scheme val="minor"/>
      </rPr>
      <t/>
    </r>
  </si>
  <si>
    <t>ANNET TILBEHØR</t>
  </si>
  <si>
    <t>VEDLIKEHOLD</t>
  </si>
  <si>
    <t>FOTLISTER LAGET AV BOEN PARKETT</t>
  </si>
  <si>
    <t>Tildekningspapp BOEN</t>
  </si>
  <si>
    <t>Parkett kalkulator</t>
  </si>
  <si>
    <t>Art. nr.:</t>
  </si>
  <si>
    <t>Nobb nr.:</t>
  </si>
  <si>
    <t>Pris iht. Boen prisliste pr. m² :</t>
  </si>
  <si>
    <t>Er parketten et plankeprodukt:</t>
  </si>
  <si>
    <t>Legges på betongunderlag:</t>
  </si>
  <si>
    <t xml:space="preserve">Er prisen en tilleggspris til standard parkett?
</t>
  </si>
  <si>
    <t>Parkett</t>
  </si>
  <si>
    <t>Montasje inkluderes i prisen</t>
  </si>
  <si>
    <t>Rabatt</t>
  </si>
  <si>
    <t>Montasjekost pr. time inkl. sos. utgifter mv.</t>
  </si>
  <si>
    <t>Sett inn salgpris for tømrer timer.</t>
  </si>
  <si>
    <t>Fradrag std. parkett</t>
  </si>
  <si>
    <t>Montasjetid pr. m²</t>
  </si>
  <si>
    <t>Sett inn timefaktor for montasje.</t>
  </si>
  <si>
    <t>Splitt tillegg</t>
  </si>
  <si>
    <t>Dekningsbidrag</t>
  </si>
  <si>
    <t xml:space="preserve">Underlag betong </t>
  </si>
  <si>
    <t>Plastfolie 0,2 mm</t>
  </si>
  <si>
    <t>Nettopris</t>
  </si>
  <si>
    <t>Fradrag standardparkett</t>
  </si>
  <si>
    <t>Svinn/kapp</t>
  </si>
  <si>
    <t>Montasje</t>
  </si>
  <si>
    <t>Transporttillegg</t>
  </si>
  <si>
    <t>Svinn</t>
  </si>
  <si>
    <t>Platfolie 0,20 mm</t>
  </si>
  <si>
    <t>Sum nto. material</t>
  </si>
  <si>
    <t>Sum ekskl. mva. pr.</t>
  </si>
  <si>
    <t>Mva.</t>
  </si>
  <si>
    <t>Sum inkl. mva. pr.</t>
  </si>
  <si>
    <t>Målt areal m² netto:</t>
  </si>
  <si>
    <t>Prisen er medregnet nødvendig kapp/svinn.</t>
  </si>
  <si>
    <t>Transporttillegg pr. leveranse:</t>
  </si>
  <si>
    <t>ekskl. mva</t>
  </si>
  <si>
    <t/>
  </si>
  <si>
    <t>Pris inkl. mva.</t>
  </si>
  <si>
    <t>Beregnet montasjetid</t>
  </si>
  <si>
    <t>Bruksanvisning:</t>
  </si>
  <si>
    <t>Finn pris i Boen prisliste (vedlagt) og legg den inn.</t>
  </si>
  <si>
    <t>Velg parametre i avkyssingsboksene.</t>
  </si>
  <si>
    <t>Dersom det ikke legges inn timekostnader og dekningsbidrag er prisen netto til forhandler.</t>
  </si>
  <si>
    <t>Ved å legge inn timekostnader (salgspris pr. time) og ønsket dekningsbidrag vil pris til kunde fremkomme.</t>
  </si>
  <si>
    <t>Bruk målbart areal da kalkulatoren beregner tilstrekkelig svinn/kapp.</t>
  </si>
  <si>
    <t>Nødvendig underlag beregnes dersom prisen ikke er en tilleggspris til standard parkett.</t>
  </si>
  <si>
    <t>Grunnet spesial innkjøp (pallepris mv.) på denne parketten vil ikke prislisteprisen på denne gi riktig bilde</t>
  </si>
  <si>
    <t>av prisdifferansen.</t>
  </si>
  <si>
    <t>Transporttillegg tilkommer alle leveranser utenom standardparkett.</t>
  </si>
  <si>
    <t>Duogard</t>
  </si>
  <si>
    <t>Tildekkningspapp</t>
  </si>
  <si>
    <t>Inkluderer Duogard parkettunderlag.</t>
  </si>
  <si>
    <t>14 mm Boen Eik Andante Live Satin Lakk  art. nr. EIGL3PTD</t>
  </si>
  <si>
    <t>Standard parkett er Boen Eik Andante Live Satin Lakk art. nr. EIGL3PTD nobb nr. 50693281</t>
  </si>
  <si>
    <t>Leveranser over 142 m² av samme parkett type gir fradrag av splitt kostnader.</t>
  </si>
  <si>
    <t>Omfatter totalleveransen mer enn 142 m² av samme type parkett?</t>
  </si>
  <si>
    <t>VIKTIG! Velg NEI dersom dette er en tilleggspris.</t>
  </si>
  <si>
    <t>Tildekningspapp</t>
  </si>
  <si>
    <t>Sett inn ønsket dekningsbidrag.</t>
  </si>
  <si>
    <t>DB KF AS</t>
  </si>
  <si>
    <t>Pris pr. m² inkl. mva:</t>
  </si>
  <si>
    <r>
      <t xml:space="preserve">Gir høyere rabatt. </t>
    </r>
    <r>
      <rPr>
        <b/>
        <sz val="9"/>
        <rFont val="Arial"/>
        <family val="2"/>
      </rPr>
      <t>NB! Gjelder ikke massivprodukter.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</si>
</sst>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kr&quot;\ * #,##0.00_ ;_ &quot;kr&quot;\ * \-#,##0.00_ ;_ &quot;kr&quot;\ * &quot;-&quot;??_ ;_ @_ "/>
    <numFmt numFmtId="164" formatCode="0&quot;,-&quot;"/>
    <numFmt numFmtId="165" formatCode="_-* #,##0.00\ _€_-;\-* #,##0.00\ _€_-;_-* &quot;-&quot;??\ _€_-;_-@_-"/>
    <numFmt numFmtId="166" formatCode="_ [$€]\ * #,##0.00_ ;_ [$€]\ * \-#,##0.00_ ;_ [$€]\ * &quot;-&quot;??_ ;_ @_ "/>
    <numFmt numFmtId="167" formatCode="&quot;kr&quot;\ #,##0.00"/>
  </numFmts>
  <fonts count="3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22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204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b/>
      <sz val="16"/>
      <color rgb="FFFF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i/>
      <sz val="10"/>
      <color indexed="8"/>
      <name val="Tahoma"/>
      <family val="2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sz val="8"/>
      <color rgb="FF00000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9D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9" fontId="1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/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0" xfId="0" applyFont="1"/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7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/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/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/>
    </xf>
    <xf numFmtId="0" fontId="20" fillId="2" borderId="14" xfId="0" applyFont="1" applyFill="1" applyBorder="1" applyAlignment="1">
      <alignment horizontal="center" vertical="center"/>
    </xf>
    <xf numFmtId="1" fontId="23" fillId="4" borderId="14" xfId="0" applyNumberFormat="1" applyFont="1" applyFill="1" applyBorder="1" applyAlignment="1">
      <alignment horizontal="center" vertical="center"/>
    </xf>
    <xf numFmtId="1" fontId="21" fillId="4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/>
    </xf>
    <xf numFmtId="1" fontId="21" fillId="4" borderId="14" xfId="0" applyNumberFormat="1" applyFont="1" applyFill="1" applyBorder="1" applyAlignment="1">
      <alignment horizontal="center"/>
    </xf>
    <xf numFmtId="1" fontId="12" fillId="4" borderId="14" xfId="0" applyNumberFormat="1" applyFont="1" applyFill="1" applyBorder="1" applyAlignment="1">
      <alignment horizontal="center"/>
    </xf>
    <xf numFmtId="1" fontId="18" fillId="4" borderId="14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/>
    </xf>
    <xf numFmtId="0" fontId="21" fillId="0" borderId="16" xfId="0" applyFont="1" applyFill="1" applyBorder="1"/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16" xfId="0" applyFill="1" applyBorder="1" applyProtection="1"/>
    <xf numFmtId="164" fontId="0" fillId="0" borderId="16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25" fillId="4" borderId="16" xfId="0" applyFont="1" applyFill="1" applyBorder="1"/>
    <xf numFmtId="0" fontId="23" fillId="4" borderId="16" xfId="0" applyFont="1" applyFill="1" applyBorder="1"/>
    <xf numFmtId="0" fontId="18" fillId="4" borderId="16" xfId="0" applyFont="1" applyFill="1" applyBorder="1"/>
    <xf numFmtId="0" fontId="18" fillId="0" borderId="16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3" fillId="0" borderId="4" xfId="0" applyFont="1" applyFill="1" applyBorder="1"/>
    <xf numFmtId="0" fontId="11" fillId="0" borderId="4" xfId="0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/>
    </xf>
    <xf numFmtId="0" fontId="0" fillId="4" borderId="16" xfId="0" applyFill="1" applyBorder="1" applyAlignment="1" applyProtection="1">
      <alignment horizontal="center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4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0" fontId="18" fillId="4" borderId="18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2" xfId="0" applyFont="1" applyBorder="1"/>
    <xf numFmtId="164" fontId="0" fillId="0" borderId="15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right"/>
    </xf>
    <xf numFmtId="1" fontId="21" fillId="0" borderId="2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9" fillId="0" borderId="0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10" fillId="0" borderId="0" xfId="1" applyFont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12" fillId="0" borderId="4" xfId="6" applyNumberFormat="1" applyFont="1" applyFill="1" applyBorder="1" applyAlignment="1">
      <alignment horizontal="left" vertical="center"/>
    </xf>
    <xf numFmtId="0" fontId="18" fillId="0" borderId="4" xfId="6" applyNumberFormat="1" applyFont="1" applyFill="1" applyBorder="1" applyAlignment="1">
      <alignment horizontal="left" vertical="center" wrapText="1"/>
    </xf>
    <xf numFmtId="0" fontId="12" fillId="0" borderId="4" xfId="6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4" fillId="4" borderId="4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9" fontId="0" fillId="6" borderId="32" xfId="14" applyNumberFormat="1" applyFont="1" applyFill="1" applyBorder="1" applyProtection="1">
      <protection locked="0"/>
    </xf>
    <xf numFmtId="44" fontId="0" fillId="6" borderId="0" xfId="14" applyNumberFormat="1" applyFont="1" applyFill="1" applyBorder="1" applyProtection="1">
      <protection locked="0"/>
    </xf>
    <xf numFmtId="9" fontId="14" fillId="5" borderId="0" xfId="13" applyNumberFormat="1" applyFont="1" applyFill="1" applyProtection="1">
      <protection locked="0"/>
    </xf>
    <xf numFmtId="9" fontId="0" fillId="5" borderId="0" xfId="15" applyFont="1" applyFill="1" applyProtection="1">
      <protection locked="0"/>
    </xf>
    <xf numFmtId="2" fontId="0" fillId="6" borderId="0" xfId="14" applyNumberFormat="1" applyFont="1" applyFill="1" applyBorder="1" applyProtection="1">
      <protection locked="0"/>
    </xf>
    <xf numFmtId="9" fontId="14" fillId="6" borderId="0" xfId="13" applyNumberFormat="1" applyFill="1" applyBorder="1" applyProtection="1">
      <protection locked="0"/>
    </xf>
    <xf numFmtId="0" fontId="14" fillId="5" borderId="0" xfId="13" applyNumberFormat="1" applyFont="1" applyFill="1" applyProtection="1">
      <protection locked="0"/>
    </xf>
    <xf numFmtId="2" fontId="0" fillId="6" borderId="31" xfId="14" applyNumberFormat="1" applyFont="1" applyFill="1" applyBorder="1" applyProtection="1">
      <protection locked="0"/>
    </xf>
    <xf numFmtId="0" fontId="14" fillId="5" borderId="0" xfId="13" applyFill="1" applyProtection="1">
      <protection locked="0"/>
    </xf>
    <xf numFmtId="0" fontId="14" fillId="5" borderId="0" xfId="13" applyFill="1" applyBorder="1" applyProtection="1">
      <protection locked="0"/>
    </xf>
    <xf numFmtId="0" fontId="14" fillId="5" borderId="33" xfId="13" applyFont="1" applyFill="1" applyBorder="1" applyAlignment="1" applyProtection="1">
      <alignment horizontal="left"/>
      <protection locked="0"/>
    </xf>
    <xf numFmtId="0" fontId="14" fillId="5" borderId="34" xfId="13" applyFill="1" applyBorder="1" applyProtection="1">
      <protection locked="0"/>
    </xf>
    <xf numFmtId="0" fontId="14" fillId="5" borderId="33" xfId="13" applyFont="1" applyFill="1" applyBorder="1" applyProtection="1">
      <protection locked="0"/>
    </xf>
    <xf numFmtId="44" fontId="14" fillId="5" borderId="0" xfId="13" applyNumberFormat="1" applyFill="1" applyProtection="1">
      <protection locked="0"/>
    </xf>
    <xf numFmtId="0" fontId="14" fillId="5" borderId="0" xfId="13" applyFont="1" applyFill="1" applyProtection="1">
      <protection locked="0"/>
    </xf>
    <xf numFmtId="1" fontId="14" fillId="5" borderId="0" xfId="13" applyNumberFormat="1" applyFill="1" applyAlignment="1" applyProtection="1">
      <alignment horizontal="center"/>
      <protection locked="0"/>
    </xf>
    <xf numFmtId="0" fontId="14" fillId="5" borderId="33" xfId="13" applyFill="1" applyBorder="1" applyAlignment="1" applyProtection="1">
      <alignment horizontal="left"/>
      <protection locked="0"/>
    </xf>
    <xf numFmtId="44" fontId="0" fillId="5" borderId="0" xfId="14" applyFont="1" applyFill="1" applyProtection="1">
      <protection locked="0"/>
    </xf>
    <xf numFmtId="9" fontId="14" fillId="5" borderId="0" xfId="13" applyNumberFormat="1" applyFill="1" applyBorder="1" applyProtection="1">
      <protection locked="0"/>
    </xf>
    <xf numFmtId="44" fontId="0" fillId="5" borderId="0" xfId="14" applyFont="1" applyFill="1" applyBorder="1" applyProtection="1">
      <protection locked="0"/>
    </xf>
    <xf numFmtId="44" fontId="14" fillId="5" borderId="0" xfId="13" applyNumberFormat="1" applyFill="1" applyBorder="1" applyProtection="1">
      <protection locked="0"/>
    </xf>
    <xf numFmtId="49" fontId="14" fillId="5" borderId="0" xfId="13" applyNumberFormat="1" applyFill="1" applyProtection="1">
      <protection locked="0"/>
    </xf>
    <xf numFmtId="0" fontId="14" fillId="5" borderId="35" xfId="13" applyFont="1" applyFill="1" applyBorder="1" applyAlignment="1" applyProtection="1">
      <alignment horizontal="left"/>
      <protection locked="0"/>
    </xf>
    <xf numFmtId="9" fontId="14" fillId="5" borderId="36" xfId="13" applyNumberFormat="1" applyFill="1" applyBorder="1" applyProtection="1">
      <protection locked="0"/>
    </xf>
    <xf numFmtId="44" fontId="14" fillId="5" borderId="36" xfId="13" applyNumberFormat="1" applyFill="1" applyBorder="1" applyProtection="1">
      <protection locked="0"/>
    </xf>
    <xf numFmtId="2" fontId="14" fillId="5" borderId="36" xfId="13" applyNumberFormat="1" applyFill="1" applyBorder="1" applyProtection="1">
      <protection locked="0"/>
    </xf>
    <xf numFmtId="14" fontId="14" fillId="5" borderId="0" xfId="13" applyNumberFormat="1" applyFill="1" applyBorder="1" applyProtection="1">
      <protection locked="0"/>
    </xf>
    <xf numFmtId="0" fontId="14" fillId="5" borderId="37" xfId="13" applyFont="1" applyFill="1" applyBorder="1" applyAlignment="1" applyProtection="1">
      <alignment horizontal="left"/>
      <protection locked="0"/>
    </xf>
    <xf numFmtId="49" fontId="14" fillId="5" borderId="38" xfId="13" applyNumberFormat="1" applyFill="1" applyBorder="1" applyProtection="1">
      <protection locked="0"/>
    </xf>
    <xf numFmtId="44" fontId="14" fillId="5" borderId="38" xfId="13" applyNumberFormat="1" applyFill="1" applyBorder="1" applyProtection="1">
      <protection locked="0"/>
    </xf>
    <xf numFmtId="0" fontId="14" fillId="5" borderId="0" xfId="13" applyFont="1" applyFill="1" applyBorder="1" applyProtection="1">
      <protection locked="0"/>
    </xf>
    <xf numFmtId="0" fontId="14" fillId="0" borderId="0" xfId="13" applyFill="1" applyProtection="1">
      <protection locked="0"/>
    </xf>
    <xf numFmtId="0" fontId="14" fillId="5" borderId="0" xfId="13" applyFill="1" applyProtection="1"/>
    <xf numFmtId="0" fontId="31" fillId="5" borderId="30" xfId="13" applyFont="1" applyFill="1" applyBorder="1" applyProtection="1"/>
    <xf numFmtId="0" fontId="14" fillId="5" borderId="31" xfId="13" applyFill="1" applyBorder="1" applyAlignment="1" applyProtection="1">
      <alignment horizontal="right"/>
    </xf>
    <xf numFmtId="0" fontId="14" fillId="5" borderId="31" xfId="13" applyFill="1" applyBorder="1" applyProtection="1"/>
    <xf numFmtId="0" fontId="31" fillId="5" borderId="33" xfId="13" applyFont="1" applyFill="1" applyBorder="1" applyProtection="1"/>
    <xf numFmtId="0" fontId="14" fillId="5" borderId="0" xfId="13" applyFill="1" applyBorder="1" applyAlignment="1" applyProtection="1">
      <alignment horizontal="right"/>
    </xf>
    <xf numFmtId="44" fontId="0" fillId="5" borderId="0" xfId="14" applyNumberFormat="1" applyFont="1" applyFill="1" applyBorder="1" applyProtection="1"/>
    <xf numFmtId="0" fontId="14" fillId="5" borderId="0" xfId="13" applyFill="1" applyBorder="1" applyProtection="1"/>
    <xf numFmtId="44" fontId="0" fillId="5" borderId="34" xfId="14" applyNumberFormat="1" applyFont="1" applyFill="1" applyBorder="1" applyProtection="1"/>
    <xf numFmtId="0" fontId="14" fillId="5" borderId="33" xfId="13" applyFont="1" applyFill="1" applyBorder="1" applyAlignment="1" applyProtection="1">
      <alignment horizontal="left"/>
    </xf>
    <xf numFmtId="0" fontId="14" fillId="5" borderId="34" xfId="13" applyFill="1" applyBorder="1" applyProtection="1"/>
    <xf numFmtId="0" fontId="14" fillId="5" borderId="33" xfId="13" applyFont="1" applyFill="1" applyBorder="1" applyProtection="1"/>
    <xf numFmtId="44" fontId="14" fillId="5" borderId="0" xfId="13" applyNumberFormat="1" applyFill="1" applyProtection="1"/>
    <xf numFmtId="0" fontId="14" fillId="5" borderId="0" xfId="13" applyFill="1" applyBorder="1" applyAlignment="1" applyProtection="1">
      <alignment vertical="justify"/>
    </xf>
    <xf numFmtId="0" fontId="14" fillId="5" borderId="0" xfId="13" applyFont="1" applyFill="1" applyBorder="1" applyAlignment="1" applyProtection="1">
      <alignment horizontal="left" vertical="top" wrapText="1"/>
    </xf>
    <xf numFmtId="0" fontId="14" fillId="5" borderId="33" xfId="13" applyFill="1" applyBorder="1" applyAlignment="1" applyProtection="1">
      <alignment horizontal="left"/>
    </xf>
    <xf numFmtId="44" fontId="14" fillId="5" borderId="0" xfId="13" applyNumberFormat="1" applyFill="1" applyBorder="1" applyProtection="1"/>
    <xf numFmtId="44" fontId="14" fillId="5" borderId="36" xfId="13" applyNumberFormat="1" applyFill="1" applyBorder="1" applyProtection="1"/>
    <xf numFmtId="167" fontId="14" fillId="5" borderId="34" xfId="13" applyNumberFormat="1" applyFill="1" applyBorder="1" applyAlignment="1" applyProtection="1">
      <alignment horizontal="left"/>
    </xf>
    <xf numFmtId="0" fontId="14" fillId="5" borderId="0" xfId="13" applyFill="1" applyBorder="1" applyAlignment="1" applyProtection="1">
      <alignment horizontal="left"/>
    </xf>
    <xf numFmtId="44" fontId="0" fillId="5" borderId="0" xfId="14" applyFont="1" applyFill="1" applyBorder="1" applyAlignment="1" applyProtection="1">
      <alignment horizontal="left"/>
    </xf>
    <xf numFmtId="0" fontId="14" fillId="5" borderId="35" xfId="13" quotePrefix="1" applyFill="1" applyBorder="1" applyProtection="1"/>
    <xf numFmtId="0" fontId="14" fillId="5" borderId="36" xfId="13" applyFill="1" applyBorder="1" applyProtection="1"/>
    <xf numFmtId="0" fontId="14" fillId="5" borderId="39" xfId="13" applyFill="1" applyBorder="1" applyProtection="1"/>
    <xf numFmtId="0" fontId="14" fillId="5" borderId="33" xfId="13" applyFill="1" applyBorder="1" applyProtection="1"/>
    <xf numFmtId="49" fontId="14" fillId="5" borderId="0" xfId="13" applyNumberFormat="1" applyFont="1" applyFill="1" applyBorder="1" applyProtection="1"/>
    <xf numFmtId="44" fontId="14" fillId="5" borderId="0" xfId="13" applyNumberFormat="1" applyFont="1" applyFill="1" applyBorder="1" applyProtection="1"/>
    <xf numFmtId="0" fontId="14" fillId="5" borderId="40" xfId="13" applyFont="1" applyFill="1" applyBorder="1" applyAlignment="1" applyProtection="1">
      <alignment horizontal="left"/>
    </xf>
    <xf numFmtId="0" fontId="14" fillId="5" borderId="41" xfId="13" applyFill="1" applyBorder="1" applyProtection="1"/>
    <xf numFmtId="0" fontId="14" fillId="5" borderId="41" xfId="13" applyFont="1" applyFill="1" applyBorder="1" applyProtection="1"/>
    <xf numFmtId="0" fontId="14" fillId="5" borderId="42" xfId="13" applyFill="1" applyBorder="1" applyProtection="1"/>
    <xf numFmtId="0" fontId="14" fillId="5" borderId="30" xfId="13" applyFill="1" applyBorder="1" applyProtection="1"/>
    <xf numFmtId="0" fontId="14" fillId="5" borderId="32" xfId="13" applyFill="1" applyBorder="1" applyProtection="1"/>
    <xf numFmtId="0" fontId="14" fillId="5" borderId="40" xfId="13" applyFill="1" applyBorder="1" applyProtection="1"/>
    <xf numFmtId="0" fontId="14" fillId="0" borderId="0" xfId="13" applyFill="1" applyProtection="1"/>
    <xf numFmtId="0" fontId="14" fillId="6" borderId="0" xfId="13" applyFill="1" applyBorder="1" applyAlignment="1" applyProtection="1">
      <alignment horizontal="center"/>
      <protection locked="0"/>
    </xf>
    <xf numFmtId="0" fontId="34" fillId="5" borderId="0" xfId="13" applyFont="1" applyFill="1" applyBorder="1" applyProtection="1"/>
    <xf numFmtId="0" fontId="14" fillId="5" borderId="0" xfId="13" applyFont="1" applyFill="1" applyBorder="1" applyAlignment="1" applyProtection="1">
      <alignment horizontal="left"/>
    </xf>
    <xf numFmtId="0" fontId="14" fillId="5" borderId="33" xfId="13" applyFont="1" applyFill="1" applyBorder="1" applyAlignment="1" applyProtection="1">
      <alignment horizontal="left" vertical="top" wrapText="1"/>
    </xf>
    <xf numFmtId="0" fontId="14" fillId="5" borderId="0" xfId="13" applyFont="1" applyFill="1" applyBorder="1" applyAlignment="1" applyProtection="1">
      <alignment horizontal="left" vertical="top" wrapText="1"/>
    </xf>
    <xf numFmtId="0" fontId="14" fillId="5" borderId="31" xfId="13" applyFill="1" applyBorder="1" applyAlignment="1" applyProtection="1">
      <alignment horizontal="right"/>
    </xf>
    <xf numFmtId="0" fontId="34" fillId="5" borderId="0" xfId="13" applyFont="1" applyFill="1" applyBorder="1" applyAlignment="1" applyProtection="1">
      <alignment horizontal="left"/>
    </xf>
    <xf numFmtId="0" fontId="34" fillId="5" borderId="34" xfId="13" applyFont="1" applyFill="1" applyBorder="1" applyAlignment="1" applyProtection="1">
      <alignment horizontal="left"/>
    </xf>
    <xf numFmtId="0" fontId="34" fillId="5" borderId="0" xfId="13" applyFont="1" applyFill="1" applyBorder="1" applyAlignment="1" applyProtection="1">
      <alignment horizontal="left" vertical="top" wrapText="1"/>
    </xf>
    <xf numFmtId="0" fontId="34" fillId="5" borderId="34" xfId="13" applyFont="1" applyFill="1" applyBorder="1" applyAlignment="1" applyProtection="1">
      <alignment horizontal="left" vertical="top" wrapText="1"/>
    </xf>
    <xf numFmtId="0" fontId="14" fillId="5" borderId="33" xfId="13" applyFill="1" applyBorder="1" applyAlignment="1" applyProtection="1">
      <alignment horizontal="left" vertical="top" wrapText="1"/>
    </xf>
    <xf numFmtId="0" fontId="33" fillId="5" borderId="0" xfId="13" applyFont="1" applyFill="1" applyBorder="1" applyAlignment="1" applyProtection="1">
      <alignment horizontal="left" vertical="center" wrapText="1"/>
    </xf>
    <xf numFmtId="0" fontId="34" fillId="5" borderId="0" xfId="13" applyFont="1" applyFill="1" applyBorder="1" applyAlignment="1" applyProtection="1">
      <alignment horizontal="left" vertical="center" wrapText="1"/>
    </xf>
    <xf numFmtId="0" fontId="34" fillId="5" borderId="34" xfId="13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6">
    <cellStyle name="Benyttet hyperkobling" xfId="3" builtinId="9" hidden="1"/>
    <cellStyle name="Benyttet hyperkobling" xfId="5" builtinId="9" hidden="1"/>
    <cellStyle name="Euro" xfId="7"/>
    <cellStyle name="Hyperkobling" xfId="2" builtinId="8" hidden="1"/>
    <cellStyle name="Hyperkobling" xfId="4" builtinId="8" hidden="1"/>
    <cellStyle name="Komma 2" xfId="8"/>
    <cellStyle name="Normal" xfId="0" builtinId="0"/>
    <cellStyle name="Normal 2" xfId="9"/>
    <cellStyle name="Normal 3" xfId="10"/>
    <cellStyle name="Normal 4" xfId="6"/>
    <cellStyle name="Normal 5" xfId="13"/>
    <cellStyle name="Prosent" xfId="1" builtinId="5"/>
    <cellStyle name="Prosent 2" xfId="15"/>
    <cellStyle name="Standard 2" xfId="11"/>
    <cellStyle name="Standard_Home Master PL 2015" xfId="12"/>
    <cellStyle name="Valuta 2" xfId="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6/relationships/vbaProject" Target="vbaProject.bin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9:$N$12" lockText="1"/>
</file>

<file path=xl/ctrlProps/ctrlProp2.xml><?xml version="1.0" encoding="utf-8"?>
<formControlPr xmlns="http://schemas.microsoft.com/office/spreadsheetml/2009/9/main" objectType="CheckBox" fmlaLink="$N$12" lockText="1"/>
</file>

<file path=xl/ctrlProps/ctrlProp3.xml><?xml version="1.0" encoding="utf-8"?>
<formControlPr xmlns="http://schemas.microsoft.com/office/spreadsheetml/2009/9/main" objectType="CheckBox" fmlaLink="$N$11" lockText="1"/>
</file>

<file path=xl/ctrlProps/ctrlProp4.xml><?xml version="1.0" encoding="utf-8"?>
<formControlPr xmlns="http://schemas.microsoft.com/office/spreadsheetml/2009/9/main" objectType="Radio" firstButton="1" fmlaLink="N17" lockText="1"/>
</file>

<file path=xl/ctrlProps/ctrlProp5.xml><?xml version="1.0" encoding="utf-8"?>
<formControlPr xmlns="http://schemas.microsoft.com/office/spreadsheetml/2009/9/main" objectType="Radio" checked="Checked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CheckBox" fmlaLink="$N$10" lockText="1"/>
</file>

<file path=xl/ctrlProps/ctrlProp8.xml><?xml version="1.0" encoding="utf-8"?>
<formControlPr xmlns="http://schemas.microsoft.com/office/spreadsheetml/2009/9/main" objectType="Label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3</xdr:col>
          <xdr:colOff>466725</xdr:colOff>
          <xdr:row>5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3</xdr:col>
          <xdr:colOff>466725</xdr:colOff>
          <xdr:row>6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142875</xdr:rowOff>
        </xdr:from>
        <xdr:to>
          <xdr:col>3</xdr:col>
          <xdr:colOff>466725</xdr:colOff>
          <xdr:row>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3</xdr:col>
          <xdr:colOff>342900</xdr:colOff>
          <xdr:row>8</xdr:row>
          <xdr:rowOff>219075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8</xdr:row>
          <xdr:rowOff>0</xdr:rowOff>
        </xdr:from>
        <xdr:to>
          <xdr:col>5</xdr:col>
          <xdr:colOff>0</xdr:colOff>
          <xdr:row>8</xdr:row>
          <xdr:rowOff>228600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7</xdr:col>
          <xdr:colOff>1285875</xdr:colOff>
          <xdr:row>0</xdr:row>
          <xdr:rowOff>0</xdr:rowOff>
        </xdr:to>
        <xdr:sp macro="" textlink="">
          <xdr:nvSpPr>
            <xdr:cNvPr id="3078" name="Labe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&gt;&gt; Klikk her for å gå til produksjonsbeskrivelsen.</a:t>
              </a:r>
            </a:p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Prisen pr. m² blir overført til produksjonsbeskrivelse.</a:t>
              </a:r>
            </a:p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VIKTIG!</a:t>
              </a:r>
            </a:p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Markøren må være plassert i cellen for innsetting av antall.</a:t>
              </a:r>
            </a:p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323850</xdr:rowOff>
        </xdr:from>
        <xdr:to>
          <xdr:col>3</xdr:col>
          <xdr:colOff>466725</xdr:colOff>
          <xdr:row>8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1047750</xdr:colOff>
          <xdr:row>0</xdr:row>
          <xdr:rowOff>0</xdr:rowOff>
        </xdr:from>
        <xdr:to>
          <xdr:col>7</xdr:col>
          <xdr:colOff>1276350</xdr:colOff>
          <xdr:row>0</xdr:row>
          <xdr:rowOff>0</xdr:rowOff>
        </xdr:to>
        <xdr:sp macro="" textlink="">
          <xdr:nvSpPr>
            <xdr:cNvPr id="3080" name="Labe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&gt;&gt; Klikk her for å gå til produksjonsbeskrivelsen uten å overføre</a:t>
              </a:r>
            </a:p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prisen</a:t>
              </a:r>
            </a:p>
            <a:p>
              <a:pPr algn="l" rtl="0">
                <a:defRPr sz="1000"/>
              </a:pPr>
              <a:endParaRPr lang="nb-NO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560917</xdr:colOff>
      <xdr:row>0</xdr:row>
      <xdr:rowOff>111715</xdr:rowOff>
    </xdr:from>
    <xdr:to>
      <xdr:col>11</xdr:col>
      <xdr:colOff>801502</xdr:colOff>
      <xdr:row>3</xdr:row>
      <xdr:rowOff>23199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0" y="111715"/>
          <a:ext cx="1912751" cy="514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582696</xdr:colOff>
      <xdr:row>0</xdr:row>
      <xdr:rowOff>144422</xdr:rowOff>
    </xdr:from>
    <xdr:to>
      <xdr:col>4</xdr:col>
      <xdr:colOff>1202191</xdr:colOff>
      <xdr:row>3</xdr:row>
      <xdr:rowOff>59755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7171" y="144422"/>
          <a:ext cx="1886320" cy="515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ksjonsbeskrivelse%20ver.%2001-13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unnlag%20-%202016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Kalkulasjon/Gamle%20grunnlag/Parkett%20kalkulator%20(forhandle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likehold selger"/>
      <sheetName val="Listverk"/>
      <sheetName val="Utvendig kledning"/>
      <sheetName val="Terrasserekker"/>
      <sheetName val="Terrassesøyler"/>
      <sheetName val="Produksjonsbeskrivelse"/>
      <sheetName val="Sammenstilling"/>
      <sheetName val="Romskjema"/>
      <sheetName val="Prisliste"/>
      <sheetName val="Trapper"/>
      <sheetName val="Ytterdører"/>
      <sheetName val="Salgskontor-forhandler"/>
      <sheetName val="Innerdører"/>
      <sheetName val="Listverk pris"/>
      <sheetName val="Referanser"/>
    </sheetNames>
    <sheetDataSet>
      <sheetData sheetId="0">
        <row r="10">
          <cell r="B10" t="str">
            <v>Harry Hestås</v>
          </cell>
          <cell r="F10" t="str">
            <v>90 91 74 20</v>
          </cell>
          <cell r="H10" t="str">
            <v>harry.hestaas@konsmohus.no</v>
          </cell>
        </row>
        <row r="11">
          <cell r="B11" t="str">
            <v>Ole Jan Heddeland</v>
          </cell>
          <cell r="F11" t="str">
            <v>46 95 14 47</v>
          </cell>
          <cell r="H11" t="str">
            <v>ojh@konsmohus.no</v>
          </cell>
        </row>
        <row r="12">
          <cell r="B12" t="str">
            <v>Jarl Ove Salvesen</v>
          </cell>
          <cell r="F12" t="str">
            <v>90 03 19 56</v>
          </cell>
          <cell r="H12" t="str">
            <v>jarl.ove.salvesen@konsmohus.no</v>
          </cell>
        </row>
        <row r="13">
          <cell r="B13" t="str">
            <v>Steffen Nilsen</v>
          </cell>
          <cell r="F13" t="str">
            <v>47 02 16 68</v>
          </cell>
          <cell r="H13" t="str">
            <v>steffen.nilsen@konsmohus.no</v>
          </cell>
        </row>
        <row r="14">
          <cell r="B14" t="str">
            <v>Håkon Andre Arnesen</v>
          </cell>
          <cell r="F14" t="str">
            <v>91 77 06 41</v>
          </cell>
          <cell r="H14" t="str">
            <v>haakon.andre.arnesen@konsmohus.no</v>
          </cell>
        </row>
        <row r="15">
          <cell r="B15" t="str">
            <v>Nils Andersen</v>
          </cell>
          <cell r="F15" t="str">
            <v>41 50 85 81</v>
          </cell>
          <cell r="H15" t="str">
            <v>nils.andersen@konsmohus.no</v>
          </cell>
        </row>
        <row r="16">
          <cell r="B16" t="str">
            <v>Ståle Simonsen</v>
          </cell>
          <cell r="F16" t="str">
            <v>90 93 79 08</v>
          </cell>
          <cell r="H16" t="str">
            <v>staale.simonsen@konsmohus.no</v>
          </cell>
        </row>
        <row r="17">
          <cell r="B17" t="str">
            <v>Helge Haugenes</v>
          </cell>
          <cell r="F17" t="str">
            <v>91 10 50 22</v>
          </cell>
          <cell r="H17" t="str">
            <v>helge.haugenes@konsmohus.no</v>
          </cell>
        </row>
        <row r="18">
          <cell r="B18" t="str">
            <v>Egil Sørvig</v>
          </cell>
          <cell r="F18" t="str">
            <v>90 13 46 21</v>
          </cell>
          <cell r="H18" t="str">
            <v>egil.sorvig@konsmohus.no</v>
          </cell>
        </row>
        <row r="19">
          <cell r="B19" t="str">
            <v>Geir Stolpestad</v>
          </cell>
          <cell r="F19" t="str">
            <v>41 85 58 16</v>
          </cell>
          <cell r="H19" t="str">
            <v>geir.stolpestad@konsmohus.no</v>
          </cell>
        </row>
        <row r="20">
          <cell r="B20" t="str">
            <v>Frank Hestås</v>
          </cell>
          <cell r="F20" t="str">
            <v>91 17 05 60</v>
          </cell>
          <cell r="H20" t="str">
            <v>frank.hestaas@konsmohus.no</v>
          </cell>
        </row>
        <row r="25">
          <cell r="B25" t="str">
            <v>Trond Waxvik</v>
          </cell>
          <cell r="F25" t="str">
            <v>93 02 33 66</v>
          </cell>
          <cell r="H25" t="str">
            <v>tw@waxhus.no</v>
          </cell>
        </row>
        <row r="26">
          <cell r="B26" t="str">
            <v>Geir Ramsli Øen</v>
          </cell>
          <cell r="F26" t="str">
            <v>97 77 11 34</v>
          </cell>
          <cell r="H26" t="str">
            <v>tw@waxhus.no</v>
          </cell>
        </row>
        <row r="27">
          <cell r="B27" t="str">
            <v>Ingvald Løvbrøtte</v>
          </cell>
          <cell r="F27" t="str">
            <v>48 10 33 77</v>
          </cell>
          <cell r="H27" t="str">
            <v>ingvald@viggabygg.no</v>
          </cell>
        </row>
        <row r="28">
          <cell r="B28" t="str">
            <v>Rune Kjensberg</v>
          </cell>
          <cell r="F28" t="str">
            <v>97 51 23 50</v>
          </cell>
          <cell r="H28" t="str">
            <v>rune@viggabygg.no</v>
          </cell>
        </row>
        <row r="29">
          <cell r="B29" t="str">
            <v>Marthe Hvalstad Molden</v>
          </cell>
          <cell r="F29" t="str">
            <v>90 94 00 09</v>
          </cell>
          <cell r="H29" t="str">
            <v>marthe@viggabygg.no</v>
          </cell>
        </row>
        <row r="30">
          <cell r="B30" t="str">
            <v>Ivar Schelderup</v>
          </cell>
          <cell r="F30" t="str">
            <v>90 11 12 08</v>
          </cell>
          <cell r="H30" t="str">
            <v>ivar@abhus.no</v>
          </cell>
        </row>
        <row r="31">
          <cell r="B31" t="str">
            <v>Per Gjertsen</v>
          </cell>
          <cell r="F31" t="str">
            <v>92 01 23 70</v>
          </cell>
          <cell r="H31" t="str">
            <v>per@abhus.no</v>
          </cell>
        </row>
        <row r="32">
          <cell r="B32" t="str">
            <v>Magnus Eker</v>
          </cell>
          <cell r="F32" t="str">
            <v>90 05 75 95</v>
          </cell>
          <cell r="H32" t="str">
            <v>magnus@ekerbygg.no</v>
          </cell>
        </row>
        <row r="33">
          <cell r="B33" t="str">
            <v>Norman Andresen</v>
          </cell>
          <cell r="F33" t="str">
            <v>91 60 06 97</v>
          </cell>
          <cell r="H33" t="str">
            <v>na@huseiendom.no</v>
          </cell>
        </row>
        <row r="34">
          <cell r="B34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50">
          <cell r="B50">
            <v>161.1</v>
          </cell>
        </row>
      </sheetData>
      <sheetData sheetId="6" refreshError="1"/>
      <sheetData sheetId="7" refreshError="1"/>
      <sheetData sheetId="8">
        <row r="5">
          <cell r="F5">
            <v>0.15</v>
          </cell>
        </row>
        <row r="8">
          <cell r="B8" t="str">
            <v>Støpt plate</v>
          </cell>
        </row>
        <row r="9">
          <cell r="B9" t="str">
            <v>Golvsponplate (standard)</v>
          </cell>
        </row>
        <row r="10">
          <cell r="B10" t="str">
            <v>Nedsenket for varmekabel</v>
          </cell>
        </row>
        <row r="11">
          <cell r="B11" t="str">
            <v>For lavtbyggende varmekabel</v>
          </cell>
        </row>
        <row r="13">
          <cell r="B13" t="str">
            <v>Parkett</v>
          </cell>
        </row>
        <row r="14">
          <cell r="B14" t="str">
            <v>14 mm Isoglass m/glidesjikt</v>
          </cell>
        </row>
        <row r="15">
          <cell r="B15" t="str">
            <v>14 mm Ullpapp</v>
          </cell>
        </row>
        <row r="16">
          <cell r="B16" t="str">
            <v>14 mm Malerpapp (tildekking)</v>
          </cell>
        </row>
        <row r="17">
          <cell r="B17" t="str">
            <v>14 mm Plastfolie</v>
          </cell>
        </row>
        <row r="19">
          <cell r="B19" t="str">
            <v>Laminat</v>
          </cell>
        </row>
        <row r="20">
          <cell r="B20" t="str">
            <v>Fibo-Trespo 8 mm Kronostep Vario</v>
          </cell>
        </row>
        <row r="21">
          <cell r="B21" t="str">
            <v>Fibo-Trespo 8 mm Kronostep Supernatural</v>
          </cell>
        </row>
        <row r="22">
          <cell r="B22" t="str">
            <v>Fibo-Trespo 8 mm Ship's deck</v>
          </cell>
        </row>
        <row r="23">
          <cell r="B23" t="str">
            <v>Fibo-Trespo 12 mm Floordream Silent</v>
          </cell>
        </row>
        <row r="24">
          <cell r="B24" t="str">
            <v>Fibo-Trespo 8 mm Fausfloor skifermønster</v>
          </cell>
        </row>
        <row r="26">
          <cell r="B26" t="str">
            <v>Furugolv</v>
          </cell>
        </row>
        <row r="27">
          <cell r="B27" t="str">
            <v>Furugolv 20x112 mm Natur, ubehandlet</v>
          </cell>
        </row>
        <row r="28">
          <cell r="B28" t="str">
            <v>Furugolv 20x112 mm Natur, hvitoljet</v>
          </cell>
        </row>
        <row r="29">
          <cell r="B29" t="str">
            <v>Furugolv 20x136 mm fargemalt</v>
          </cell>
        </row>
        <row r="31">
          <cell r="B31" t="str">
            <v>Spesial golv</v>
          </cell>
        </row>
        <row r="32">
          <cell r="B32" t="str">
            <v>28x120 mm spaltegolv</v>
          </cell>
        </row>
        <row r="33">
          <cell r="B33" t="str">
            <v>36 mm Silencio Termo</v>
          </cell>
        </row>
        <row r="41">
          <cell r="B41" t="str">
            <v>11 mm trefiberplate, grunnet (standard)</v>
          </cell>
        </row>
        <row r="42">
          <cell r="B42" t="str">
            <v>13 mm gipsplate (standard)</v>
          </cell>
        </row>
        <row r="44">
          <cell r="B44" t="str">
            <v>Ferdigbehandlede veggplater</v>
          </cell>
        </row>
        <row r="45">
          <cell r="B45" t="str">
            <v>Huntonitt skygge vegg (kostemalt)</v>
          </cell>
        </row>
        <row r="46">
          <cell r="B46" t="str">
            <v>Huntonitt perle vegg (kostemalt)</v>
          </cell>
        </row>
        <row r="47">
          <cell r="B47" t="str">
            <v>Huntonitt fas 6 bord vegg (kostemalt)</v>
          </cell>
        </row>
        <row r="48">
          <cell r="B48" t="str">
            <v>Huntonitt Faspanel 6 spors veggplate</v>
          </cell>
        </row>
        <row r="49">
          <cell r="B49" t="str">
            <v>Huntonitt fas 8 bord vegg (kostemalt)</v>
          </cell>
        </row>
        <row r="50">
          <cell r="B50" t="str">
            <v>Huntonitt Faspanel 3 spor veggplate</v>
          </cell>
        </row>
        <row r="52">
          <cell r="B52" t="str">
            <v>Umalte plater</v>
          </cell>
        </row>
        <row r="53">
          <cell r="B53" t="str">
            <v>Huntonitt MDF Royal (ubehandlet)</v>
          </cell>
        </row>
        <row r="54">
          <cell r="B54" t="str">
            <v>Huntonitt MDF Elegance (ubehandlet)</v>
          </cell>
        </row>
        <row r="56">
          <cell r="B56" t="str">
            <v>Spesial plater</v>
          </cell>
        </row>
        <row r="57">
          <cell r="B57" t="str">
            <v>Huntonitt Brannitt veggplate</v>
          </cell>
        </row>
        <row r="59">
          <cell r="B59" t="str">
            <v>Ubehandlet furu panel</v>
          </cell>
        </row>
        <row r="60">
          <cell r="B60" t="str">
            <v>12x120 mm skyggepanel, furu (10 mm fuge)</v>
          </cell>
        </row>
        <row r="61">
          <cell r="B61" t="str">
            <v>14x120 mm skyggepanel, furu (10 mm fuge)</v>
          </cell>
        </row>
        <row r="62">
          <cell r="B62" t="str">
            <v>14x145 mm skyggepanel, furu (10 mm fuge)</v>
          </cell>
        </row>
        <row r="63">
          <cell r="B63" t="str">
            <v>12x120 mm rundfaspanel, furu (perlestaff)</v>
          </cell>
        </row>
        <row r="64">
          <cell r="B64" t="str">
            <v>14x95 mm rundfaspanel, furu (perlestaff)</v>
          </cell>
        </row>
        <row r="65">
          <cell r="B65" t="str">
            <v>14x120 mm rundfaspanel, furu (perlestaff)</v>
          </cell>
        </row>
        <row r="66">
          <cell r="B66" t="str">
            <v>14x120 mm glattpanel, furu</v>
          </cell>
        </row>
        <row r="67">
          <cell r="B67" t="str">
            <v>14x145 mm glattpanel, furu</v>
          </cell>
        </row>
        <row r="69">
          <cell r="B69" t="str">
            <v>Ubehandlet gran panel</v>
          </cell>
        </row>
        <row r="70">
          <cell r="B70" t="str">
            <v>12x120 mm skyggepanel, gran (10 mm fuge)</v>
          </cell>
        </row>
        <row r="71">
          <cell r="B71" t="str">
            <v>14x145 mm skyggepanel, gran (10 mm fuge)</v>
          </cell>
        </row>
        <row r="72">
          <cell r="B72" t="str">
            <v>14x95 mm rundfaspanel, gran (perlestaff)</v>
          </cell>
        </row>
        <row r="73">
          <cell r="B73" t="str">
            <v>14x120 mm glattpanel, gran</v>
          </cell>
        </row>
        <row r="74">
          <cell r="B74" t="str">
            <v>14x145 mm glattpanel, gran</v>
          </cell>
        </row>
        <row r="76">
          <cell r="B76" t="str">
            <v>Lasert hvit panel</v>
          </cell>
        </row>
        <row r="77">
          <cell r="B77" t="str">
            <v>12x120 mm skyggepanel, lasert hvit (10 mm fuge)</v>
          </cell>
        </row>
        <row r="78">
          <cell r="B78" t="str">
            <v>14x120 mm skyggepanel, lasert hvit (10 mm fuge)</v>
          </cell>
        </row>
        <row r="79">
          <cell r="B79" t="str">
            <v>14x145 mm skyggepanel, lasert hvit (10 mm fuge)</v>
          </cell>
        </row>
        <row r="80">
          <cell r="B80" t="str">
            <v>14x120 mm rundfaspanel, lasert hvit (perlestaff)</v>
          </cell>
        </row>
        <row r="82">
          <cell r="B82" t="str">
            <v>Våtromsvegg</v>
          </cell>
        </row>
        <row r="83">
          <cell r="B83" t="str">
            <v xml:space="preserve">Rupanel og gips </v>
          </cell>
        </row>
        <row r="84">
          <cell r="B84" t="str">
            <v xml:space="preserve">OSB finer og gips </v>
          </cell>
        </row>
        <row r="85">
          <cell r="B85" t="str">
            <v xml:space="preserve">Rupanel og Litex </v>
          </cell>
        </row>
        <row r="86">
          <cell r="B86" t="str">
            <v>Fibo baderomspanel (Legato)</v>
          </cell>
        </row>
        <row r="87">
          <cell r="B87" t="str">
            <v>Fibo baderomspanel (Adagio)</v>
          </cell>
        </row>
        <row r="88">
          <cell r="B88" t="str">
            <v>Fibo baderomspanel (Fortissimo)</v>
          </cell>
        </row>
        <row r="89">
          <cell r="B89" t="str">
            <v>Fibo baderomspanel (Crescendo)</v>
          </cell>
        </row>
        <row r="91">
          <cell r="B91" t="str">
            <v>Badstuepanel</v>
          </cell>
        </row>
        <row r="92">
          <cell r="B92">
            <v>0</v>
          </cell>
        </row>
        <row r="98">
          <cell r="B98" t="str">
            <v>11 mm trefiberplate, grunnet (standard)</v>
          </cell>
        </row>
        <row r="99">
          <cell r="B99" t="str">
            <v>13 mm gipsplate (standard)</v>
          </cell>
        </row>
        <row r="101">
          <cell r="B101" t="str">
            <v>Ferdigbehandlede veggplater</v>
          </cell>
        </row>
        <row r="102">
          <cell r="B102" t="str">
            <v>Huntonitt skygge vegg (kostemalt)</v>
          </cell>
        </row>
        <row r="103">
          <cell r="B103" t="str">
            <v>Huntonitt perle vegg (kostemalt)</v>
          </cell>
        </row>
        <row r="104">
          <cell r="B104" t="str">
            <v>Huntonitt fas 6 bord vegg (kostemalt)</v>
          </cell>
        </row>
        <row r="105">
          <cell r="B105" t="str">
            <v>Huntonitt Faspanel 6 spors veggplate</v>
          </cell>
        </row>
        <row r="106">
          <cell r="B106" t="str">
            <v>Huntonitt fas 8 bord vegg (kostemalt)</v>
          </cell>
        </row>
        <row r="107">
          <cell r="B107" t="str">
            <v>Huntonitt Faspanel 3 spor veggplate</v>
          </cell>
        </row>
        <row r="109">
          <cell r="B109" t="str">
            <v>Umalte plater</v>
          </cell>
        </row>
        <row r="110">
          <cell r="B110" t="str">
            <v>Huntonitt MDF Royal (ubehandlet)</v>
          </cell>
        </row>
        <row r="111">
          <cell r="B111" t="str">
            <v>Huntonitt MDF Elegance (ubehandlet)</v>
          </cell>
        </row>
        <row r="113">
          <cell r="B113" t="str">
            <v>Spesial plater</v>
          </cell>
        </row>
        <row r="114">
          <cell r="B114" t="str">
            <v>Huntonitt Brannitt veggplate</v>
          </cell>
        </row>
        <row r="116">
          <cell r="B116" t="str">
            <v>Ubehandlet furu panel</v>
          </cell>
        </row>
        <row r="117">
          <cell r="B117" t="str">
            <v>12x120 mm skyggepanel, furu (10 mm fuge)</v>
          </cell>
        </row>
        <row r="118">
          <cell r="B118" t="str">
            <v>14x120 mm skyggepanel, furu (10 mm fuge)</v>
          </cell>
        </row>
        <row r="119">
          <cell r="B119" t="str">
            <v>14x145 mm skyggepanel, furu (10 mm fuge)</v>
          </cell>
        </row>
        <row r="120">
          <cell r="B120" t="str">
            <v>12x120 mm rundfaspanel, furu (perlestaff)</v>
          </cell>
        </row>
        <row r="121">
          <cell r="B121" t="str">
            <v>14x95 mm rundfaspanel, furu (perlestaff)</v>
          </cell>
        </row>
        <row r="122">
          <cell r="B122" t="str">
            <v>14x120 mm rundfaspanel, furu (perlestaff)</v>
          </cell>
        </row>
        <row r="123">
          <cell r="B123" t="str">
            <v>14x120 mm glattpanel, furu</v>
          </cell>
        </row>
        <row r="124">
          <cell r="B124" t="str">
            <v>14x145 mm glattpanel, furu</v>
          </cell>
        </row>
        <row r="126">
          <cell r="B126" t="str">
            <v>Ubehandlet gran panel</v>
          </cell>
        </row>
        <row r="127">
          <cell r="B127" t="str">
            <v>12x120 mm skyggepanel, gran (10 mm fuge)</v>
          </cell>
        </row>
        <row r="128">
          <cell r="B128" t="str">
            <v>14x145 mm skyggepanel, gran (10 mm fuge)</v>
          </cell>
        </row>
        <row r="129">
          <cell r="B129" t="str">
            <v>14x95 mm rundfaspanel, gran (perlestaff)</v>
          </cell>
        </row>
        <row r="130">
          <cell r="B130" t="str">
            <v>14x120 mm glattpanel, gran</v>
          </cell>
        </row>
        <row r="131">
          <cell r="B131" t="str">
            <v>14x145 mm glattpanel, gran</v>
          </cell>
        </row>
        <row r="133">
          <cell r="B133" t="str">
            <v>Lasert hvit panel</v>
          </cell>
        </row>
        <row r="134">
          <cell r="B134" t="str">
            <v>12x120 mm skyggepanel, lasert hvit (10 mm fuge)</v>
          </cell>
        </row>
        <row r="135">
          <cell r="B135" t="str">
            <v>14x120 mm skyggepanel, lasert hvit (10 mm fuge)</v>
          </cell>
        </row>
        <row r="136">
          <cell r="B136" t="str">
            <v>14x145 mm skyggepanel, lasert hvit (10 mm fuge)</v>
          </cell>
        </row>
        <row r="137">
          <cell r="B137" t="str">
            <v>14x120 mm rundfaspanel, lasert hvit (perlestaff)</v>
          </cell>
        </row>
        <row r="139">
          <cell r="B139" t="str">
            <v>Våtromsvegg</v>
          </cell>
        </row>
        <row r="140">
          <cell r="B140" t="str">
            <v xml:space="preserve">Rupanel og gips </v>
          </cell>
        </row>
        <row r="141">
          <cell r="B141" t="str">
            <v xml:space="preserve">OSB finer og gips </v>
          </cell>
        </row>
        <row r="142">
          <cell r="B142" t="str">
            <v xml:space="preserve">Rupanel og Litex </v>
          </cell>
        </row>
        <row r="143">
          <cell r="B143" t="str">
            <v>Fibo baderomspanel (Legato)</v>
          </cell>
        </row>
        <row r="144">
          <cell r="B144" t="str">
            <v>Fibo baderomspanel (Adagio)</v>
          </cell>
        </row>
        <row r="145">
          <cell r="B145" t="str">
            <v>Fibo baderomspanel (Fortissimo)</v>
          </cell>
        </row>
        <row r="146">
          <cell r="B146" t="str">
            <v>Fibo baderomspanel (Crescendo)</v>
          </cell>
        </row>
        <row r="148">
          <cell r="B148" t="str">
            <v>Badstuepanel</v>
          </cell>
        </row>
        <row r="149">
          <cell r="B149">
            <v>0</v>
          </cell>
        </row>
        <row r="156">
          <cell r="B156" t="str">
            <v>Huntonitt Antikk, hvit (standard)</v>
          </cell>
        </row>
        <row r="157">
          <cell r="B157" t="str">
            <v>13 mm gipsplate (standard)</v>
          </cell>
        </row>
        <row r="159">
          <cell r="B159" t="str">
            <v>Himlingsplater</v>
          </cell>
        </row>
        <row r="160">
          <cell r="B160" t="str">
            <v>Huntonitt Plankett, hvit tak</v>
          </cell>
        </row>
        <row r="161">
          <cell r="B161" t="str">
            <v>Huntonitt Symfoni, hvit tak</v>
          </cell>
        </row>
        <row r="162">
          <cell r="B162" t="str">
            <v>Huntonitt Brannit, hvit tak</v>
          </cell>
        </row>
        <row r="163">
          <cell r="B163" t="str">
            <v>12x120 mm MDF panel (hvit, skygge)</v>
          </cell>
        </row>
        <row r="165">
          <cell r="B165" t="str">
            <v>Ubehandlet furu panel</v>
          </cell>
        </row>
        <row r="166">
          <cell r="B166" t="str">
            <v>12x120 mm skyggepanel, furu (10 mm fuge)</v>
          </cell>
        </row>
        <row r="167">
          <cell r="B167" t="str">
            <v>14x145 mm skyggepanel, furu (10 mm fuge)</v>
          </cell>
        </row>
        <row r="168">
          <cell r="B168" t="str">
            <v>14x120 mm glattpanel, furu</v>
          </cell>
        </row>
        <row r="169">
          <cell r="B169" t="str">
            <v>14x145 mm glattpanel, furu</v>
          </cell>
        </row>
        <row r="171">
          <cell r="B171" t="str">
            <v>Ubehandlet gran panel</v>
          </cell>
        </row>
        <row r="172">
          <cell r="B172" t="str">
            <v>12x120 mm skyggepanel, gran (10 mm fuge)</v>
          </cell>
        </row>
        <row r="173">
          <cell r="B173" t="str">
            <v>14x145 mm skyggepanel, gran (10 mm fuge)</v>
          </cell>
        </row>
        <row r="174">
          <cell r="B174" t="str">
            <v>14x120 mm glattpanel, gran</v>
          </cell>
        </row>
        <row r="175">
          <cell r="B175" t="str">
            <v>14x145 mm glattpanel, gran</v>
          </cell>
        </row>
        <row r="177">
          <cell r="B177" t="str">
            <v>Lasert hvit panel</v>
          </cell>
        </row>
        <row r="178">
          <cell r="B178" t="str">
            <v>12x120 mm skyggepanel, lasert hvit (10 mm fuge)</v>
          </cell>
        </row>
        <row r="179">
          <cell r="B179" t="str">
            <v>14x145 mm skyggepanel, lasert hvit (10 mm fuge)</v>
          </cell>
        </row>
        <row r="181">
          <cell r="B181" t="str">
            <v>Badstuepanel</v>
          </cell>
        </row>
        <row r="182">
          <cell r="B182">
            <v>0</v>
          </cell>
        </row>
        <row r="188">
          <cell r="B188" t="str">
            <v>Swedoor Hȁndel (standard)</v>
          </cell>
        </row>
        <row r="189">
          <cell r="B189" t="str">
            <v>Swedoor Beethoven</v>
          </cell>
        </row>
        <row r="190">
          <cell r="B190" t="str">
            <v>Swedoor Puccini</v>
          </cell>
        </row>
        <row r="191">
          <cell r="B191" t="str">
            <v>Swedoor Smetana</v>
          </cell>
        </row>
        <row r="192">
          <cell r="B192" t="str">
            <v>Swedoor Ives</v>
          </cell>
        </row>
        <row r="193">
          <cell r="B193" t="str">
            <v>Swedoor Puccini, pardør</v>
          </cell>
        </row>
        <row r="194">
          <cell r="B194" t="str">
            <v>Swedoor Smetana, pardør</v>
          </cell>
        </row>
        <row r="195">
          <cell r="B195" t="str">
            <v>Swedoor Ives, pardør</v>
          </cell>
        </row>
        <row r="196">
          <cell r="B196" t="str">
            <v>Swedoor Grieg</v>
          </cell>
        </row>
        <row r="197">
          <cell r="B197" t="str">
            <v>Swedoor Albinoni</v>
          </cell>
        </row>
        <row r="198">
          <cell r="B198" t="str">
            <v>Swedoor Barentz</v>
          </cell>
        </row>
        <row r="199">
          <cell r="B199" t="str">
            <v>Swedoor Bizet</v>
          </cell>
        </row>
        <row r="200">
          <cell r="B200" t="str">
            <v>Swedoor Coral</v>
          </cell>
        </row>
        <row r="201">
          <cell r="B201" t="str">
            <v>Swedoor Bering</v>
          </cell>
        </row>
        <row r="202">
          <cell r="B202" t="str">
            <v>Swedoor Bering, pardør</v>
          </cell>
        </row>
        <row r="203">
          <cell r="B203" t="str">
            <v>Swedoor Hudson</v>
          </cell>
        </row>
        <row r="204">
          <cell r="B204" t="str">
            <v>Swedoor Donau</v>
          </cell>
        </row>
        <row r="205">
          <cell r="B205" t="str">
            <v>Swedoor Michigan</v>
          </cell>
        </row>
        <row r="206">
          <cell r="B206" t="str">
            <v>Swedoor Michigan, pardør</v>
          </cell>
        </row>
        <row r="207">
          <cell r="B207" t="str">
            <v>Swedoor Ravel</v>
          </cell>
        </row>
        <row r="208">
          <cell r="B208" t="str">
            <v>Swedoor Monteverdi</v>
          </cell>
        </row>
        <row r="209">
          <cell r="B209" t="str">
            <v>Swedoor Delius</v>
          </cell>
        </row>
        <row r="210">
          <cell r="B210" t="str">
            <v>Swedoor Delius, pardør</v>
          </cell>
        </row>
        <row r="211">
          <cell r="B211" t="str">
            <v>Swedoor Corelli</v>
          </cell>
        </row>
        <row r="212">
          <cell r="B212" t="str">
            <v>Swedoor Debussy</v>
          </cell>
        </row>
        <row r="213">
          <cell r="B213" t="str">
            <v>Swedoor Debussy, pardør</v>
          </cell>
        </row>
        <row r="214">
          <cell r="B214" t="str">
            <v>Swedoor Rossini</v>
          </cell>
        </row>
        <row r="215">
          <cell r="B215" t="str">
            <v>Swedoor Scarlatti</v>
          </cell>
        </row>
        <row r="216">
          <cell r="B216" t="str">
            <v>Swedoor Clementi</v>
          </cell>
        </row>
        <row r="217">
          <cell r="B217" t="str">
            <v>Swedoor Wagner</v>
          </cell>
        </row>
        <row r="218">
          <cell r="B218" t="str">
            <v>Swedoor Chopin</v>
          </cell>
        </row>
        <row r="219">
          <cell r="B219" t="str">
            <v>Swedoor Schubert</v>
          </cell>
        </row>
        <row r="220">
          <cell r="B220" t="str">
            <v>Swedoor Mozart</v>
          </cell>
        </row>
        <row r="221">
          <cell r="B221" t="str">
            <v>Swedoor Brahms</v>
          </cell>
        </row>
        <row r="222">
          <cell r="B222" t="str">
            <v>Swedoor Suez</v>
          </cell>
        </row>
        <row r="223">
          <cell r="B223" t="str">
            <v>Swedoor Bengal</v>
          </cell>
        </row>
        <row r="224">
          <cell r="B224" t="str">
            <v>Swedoor Aden</v>
          </cell>
        </row>
        <row r="225">
          <cell r="B225" t="str">
            <v>Swedoor Aden, pardør</v>
          </cell>
        </row>
        <row r="226">
          <cell r="B226" t="str">
            <v>Swedoor Atlantic</v>
          </cell>
        </row>
        <row r="227">
          <cell r="B227" t="str">
            <v>Swedoor Atlantic, pardør</v>
          </cell>
        </row>
        <row r="228">
          <cell r="B228" t="str">
            <v>Swedoor Pacific</v>
          </cell>
        </row>
        <row r="229">
          <cell r="B229" t="str">
            <v>Swedoor Baltic</v>
          </cell>
        </row>
        <row r="230">
          <cell r="B230" t="str">
            <v>Swedoor Ganges</v>
          </cell>
        </row>
        <row r="231">
          <cell r="B231" t="str">
            <v>Swedoor Niger</v>
          </cell>
        </row>
        <row r="232">
          <cell r="B232" t="str">
            <v>Swedoor Congo</v>
          </cell>
        </row>
        <row r="233">
          <cell r="B233" t="str">
            <v>Swedoor Volga</v>
          </cell>
        </row>
        <row r="234">
          <cell r="B234" t="str">
            <v>Swedoor Elbe</v>
          </cell>
        </row>
        <row r="235">
          <cell r="B235" t="str">
            <v>Swedoor Andaman</v>
          </cell>
        </row>
        <row r="236">
          <cell r="B236" t="str">
            <v>Swedoor Eire</v>
          </cell>
        </row>
        <row r="237">
          <cell r="B237" t="str">
            <v>Swedoor Eire, pardør</v>
          </cell>
        </row>
        <row r="238">
          <cell r="B238" t="str">
            <v>Swedoor Vȁnern</v>
          </cell>
        </row>
        <row r="239">
          <cell r="B239" t="str">
            <v>Swedoor Como</v>
          </cell>
        </row>
        <row r="240">
          <cell r="B240" t="str">
            <v>Swedoor Aral</v>
          </cell>
        </row>
        <row r="241">
          <cell r="B241" t="str">
            <v>Swedoor Caspian</v>
          </cell>
        </row>
        <row r="244">
          <cell r="B244" t="str">
            <v>Swedoor type  S1</v>
          </cell>
        </row>
        <row r="245">
          <cell r="B245" t="str">
            <v>Swedoor type S2</v>
          </cell>
        </row>
        <row r="246">
          <cell r="B246" t="str">
            <v>Swedoor type S3</v>
          </cell>
        </row>
        <row r="248">
          <cell r="B248" t="str">
            <v>Hvit (standard)</v>
          </cell>
        </row>
        <row r="249">
          <cell r="B249" t="str">
            <v>Valgfri standard farge på dørblad</v>
          </cell>
        </row>
        <row r="250">
          <cell r="B250" t="str">
            <v>Valgfri standard farge på dørblad (pardør)</v>
          </cell>
        </row>
        <row r="251">
          <cell r="B251" t="str">
            <v>Valgfri NCS farge på dørblad</v>
          </cell>
        </row>
        <row r="252">
          <cell r="B252" t="str">
            <v>Valgfri NCS farge på dørblad (pardør)</v>
          </cell>
        </row>
        <row r="253">
          <cell r="B253" t="str">
            <v>Hvit (standard)</v>
          </cell>
        </row>
        <row r="254">
          <cell r="B254" t="str">
            <v>Valgfri standard farge på karm</v>
          </cell>
        </row>
        <row r="255">
          <cell r="B255" t="str">
            <v>Valgfri standard farge på karm (pardør)</v>
          </cell>
        </row>
        <row r="256">
          <cell r="B256" t="str">
            <v>Valgfri NCS farge på karm</v>
          </cell>
        </row>
        <row r="257">
          <cell r="B257" t="str">
            <v>Valgfri NCS farge på karm (pardør)</v>
          </cell>
        </row>
        <row r="258">
          <cell r="B258" t="str">
            <v>Hvit (standard)</v>
          </cell>
        </row>
        <row r="259">
          <cell r="B259" t="str">
            <v>Valgfri standard farge på sidefelt</v>
          </cell>
        </row>
        <row r="260">
          <cell r="B260" t="str">
            <v>Valgfri NCS farge på sidefelt</v>
          </cell>
        </row>
        <row r="262">
          <cell r="B262" t="str">
            <v>Hoppe 1140-42, aluminium (standard)</v>
          </cell>
        </row>
        <row r="263">
          <cell r="B263" t="str">
            <v>Swedoor 6616 matt krom</v>
          </cell>
        </row>
        <row r="265">
          <cell r="B265" t="str">
            <v>Innadslående dør</v>
          </cell>
        </row>
        <row r="266">
          <cell r="B266" t="str">
            <v>Tillegg sidefelt v/innadslående dør</v>
          </cell>
        </row>
        <row r="267">
          <cell r="B267" t="str">
            <v>150 mm sparkeplate ensidig</v>
          </cell>
        </row>
        <row r="268">
          <cell r="B268" t="str">
            <v>150 mm sparkeplate tosidig</v>
          </cell>
        </row>
        <row r="269">
          <cell r="B269" t="str">
            <v>Likelåsende sylinder</v>
          </cell>
        </row>
        <row r="289">
          <cell r="B289" t="str">
            <v>60 cm Hvit Uni fra Strai Norform AS</v>
          </cell>
        </row>
        <row r="290">
          <cell r="B290" t="str">
            <v>90 cm Hvit Uni fra Strai Norform AS</v>
          </cell>
        </row>
        <row r="291">
          <cell r="B291" t="str">
            <v>120 cm Hvit Uni fra Strai Norform AS</v>
          </cell>
        </row>
        <row r="292">
          <cell r="B292" t="str">
            <v>150 cm Hvit Uni fra Strai Norform AS</v>
          </cell>
        </row>
        <row r="293">
          <cell r="B293" t="str">
            <v>180 cm Hvit Uni fra Strai Norform AS</v>
          </cell>
        </row>
        <row r="294">
          <cell r="B294" t="str">
            <v>Leveres ikke</v>
          </cell>
        </row>
        <row r="297">
          <cell r="B297" t="str">
            <v>Rett trapp</v>
          </cell>
        </row>
        <row r="298">
          <cell r="B298" t="str">
            <v>90° repotrapp</v>
          </cell>
        </row>
        <row r="299">
          <cell r="B299" t="str">
            <v>180° repotrapp</v>
          </cell>
        </row>
        <row r="300">
          <cell r="B300" t="str">
            <v>90° svingtrapp</v>
          </cell>
        </row>
        <row r="301">
          <cell r="B301" t="str">
            <v>180° svingtrapp</v>
          </cell>
        </row>
        <row r="306">
          <cell r="B306" t="str">
            <v>Leveres ikke</v>
          </cell>
        </row>
        <row r="307">
          <cell r="B307" t="str">
            <v>Standard</v>
          </cell>
        </row>
        <row r="308">
          <cell r="B308" t="str">
            <v>Dreid A</v>
          </cell>
        </row>
        <row r="309">
          <cell r="B309" t="str">
            <v>Dreid B</v>
          </cell>
        </row>
        <row r="310">
          <cell r="B310" t="str">
            <v>Dreid C (standard)</v>
          </cell>
        </row>
        <row r="311">
          <cell r="B311" t="str">
            <v>Empire</v>
          </cell>
        </row>
        <row r="312">
          <cell r="B312" t="str">
            <v>Empire Eksklusive</v>
          </cell>
        </row>
        <row r="313">
          <cell r="B313" t="str">
            <v>Fas</v>
          </cell>
        </row>
        <row r="314">
          <cell r="B314" t="str">
            <v>Stål</v>
          </cell>
        </row>
        <row r="316">
          <cell r="B316" t="str">
            <v>Ekstra stolpe</v>
          </cell>
        </row>
        <row r="317">
          <cell r="B317" t="str">
            <v>85x85 mm søyle for veksling</v>
          </cell>
        </row>
        <row r="326">
          <cell r="B326" t="str">
            <v>Ubehandlet</v>
          </cell>
        </row>
        <row r="327">
          <cell r="B327" t="str">
            <v>Lakking av hele trappen</v>
          </cell>
        </row>
        <row r="328">
          <cell r="B328" t="str">
            <v>Grunning av hele trappen</v>
          </cell>
        </row>
        <row r="329">
          <cell r="B329" t="str">
            <v>Fargelakkering av hele trappen 0502Y</v>
          </cell>
        </row>
        <row r="330">
          <cell r="B330" t="str">
            <v>Beising/antikklakking av hele trappen</v>
          </cell>
        </row>
        <row r="331">
          <cell r="B331" t="str">
            <v>Beising/antikklakking av trinn, resten grunnet</v>
          </cell>
        </row>
        <row r="332">
          <cell r="B332" t="str">
            <v>Beising/antikklakking av trinn og håndrekker, resten grunnet</v>
          </cell>
        </row>
        <row r="333">
          <cell r="B333" t="str">
            <v>Beising/antikklakking av trinn, resten fargelakkert 0502Y</v>
          </cell>
        </row>
        <row r="334">
          <cell r="B334" t="str">
            <v>Beising/antikklakking av trinn og håndrekker, resten fargelakkert 0502Y</v>
          </cell>
        </row>
        <row r="335">
          <cell r="B335" t="str">
            <v>Lakking av trinn og håndrekker, resten grunnet</v>
          </cell>
        </row>
        <row r="336">
          <cell r="B336" t="str">
            <v>Lakking av trinn, resten beiset</v>
          </cell>
        </row>
        <row r="337">
          <cell r="B337" t="str">
            <v>Lakking av trinn og håndrekker, resten beiset</v>
          </cell>
        </row>
        <row r="338">
          <cell r="B338" t="str">
            <v>Lakking av trinn, resten fargelakkert 0502Y</v>
          </cell>
        </row>
        <row r="339">
          <cell r="B339" t="str">
            <v>Lakking av trinn og håndrekker, resten fargelakkert 0502Y</v>
          </cell>
        </row>
        <row r="340">
          <cell r="B340" t="str">
            <v>Lakking med brannhemmende lakk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  <row r="353">
          <cell r="D353">
            <v>0</v>
          </cell>
        </row>
        <row r="354">
          <cell r="D354">
            <v>0</v>
          </cell>
        </row>
        <row r="355">
          <cell r="D355">
            <v>0</v>
          </cell>
        </row>
        <row r="356">
          <cell r="D356">
            <v>0</v>
          </cell>
        </row>
        <row r="358">
          <cell r="D358">
            <v>167</v>
          </cell>
        </row>
        <row r="359">
          <cell r="D359">
            <v>167</v>
          </cell>
        </row>
        <row r="360">
          <cell r="D360">
            <v>167</v>
          </cell>
        </row>
        <row r="361">
          <cell r="D361">
            <v>167</v>
          </cell>
        </row>
        <row r="362">
          <cell r="D362">
            <v>167</v>
          </cell>
        </row>
        <row r="363">
          <cell r="D363">
            <v>167</v>
          </cell>
        </row>
        <row r="364">
          <cell r="D364">
            <v>167</v>
          </cell>
        </row>
        <row r="365">
          <cell r="D365">
            <v>167</v>
          </cell>
        </row>
        <row r="366">
          <cell r="D366">
            <v>167</v>
          </cell>
        </row>
        <row r="370">
          <cell r="D370">
            <v>282</v>
          </cell>
        </row>
        <row r="371">
          <cell r="D371">
            <v>282</v>
          </cell>
        </row>
        <row r="372">
          <cell r="D372">
            <v>282</v>
          </cell>
        </row>
        <row r="373">
          <cell r="D373">
            <v>282</v>
          </cell>
        </row>
        <row r="384">
          <cell r="D384">
            <v>551</v>
          </cell>
        </row>
        <row r="385">
          <cell r="D385">
            <v>551</v>
          </cell>
        </row>
        <row r="386">
          <cell r="D386">
            <v>551</v>
          </cell>
        </row>
        <row r="387">
          <cell r="D387">
            <v>551</v>
          </cell>
        </row>
        <row r="388">
          <cell r="D388">
            <v>551</v>
          </cell>
        </row>
        <row r="389">
          <cell r="D389">
            <v>551</v>
          </cell>
        </row>
        <row r="390">
          <cell r="D390">
            <v>551</v>
          </cell>
        </row>
        <row r="391">
          <cell r="D391">
            <v>551</v>
          </cell>
        </row>
        <row r="392">
          <cell r="D392">
            <v>551</v>
          </cell>
        </row>
        <row r="393">
          <cell r="D393">
            <v>551</v>
          </cell>
        </row>
        <row r="394">
          <cell r="D394">
            <v>551</v>
          </cell>
        </row>
        <row r="395">
          <cell r="D395">
            <v>551</v>
          </cell>
        </row>
        <row r="396">
          <cell r="D396">
            <v>551</v>
          </cell>
        </row>
        <row r="397">
          <cell r="D397">
            <v>551</v>
          </cell>
        </row>
        <row r="398">
          <cell r="D398">
            <v>390</v>
          </cell>
        </row>
        <row r="399">
          <cell r="D399">
            <v>390</v>
          </cell>
        </row>
        <row r="400">
          <cell r="D400">
            <v>390</v>
          </cell>
        </row>
        <row r="401">
          <cell r="D401">
            <v>390</v>
          </cell>
        </row>
        <row r="402">
          <cell r="D402">
            <v>390</v>
          </cell>
        </row>
        <row r="403">
          <cell r="D403">
            <v>390</v>
          </cell>
        </row>
        <row r="404">
          <cell r="D404">
            <v>390</v>
          </cell>
        </row>
        <row r="405">
          <cell r="D405">
            <v>390</v>
          </cell>
        </row>
        <row r="406">
          <cell r="D406">
            <v>390</v>
          </cell>
        </row>
        <row r="407">
          <cell r="D407">
            <v>390</v>
          </cell>
        </row>
        <row r="408">
          <cell r="D408">
            <v>390</v>
          </cell>
        </row>
        <row r="409">
          <cell r="D409">
            <v>390</v>
          </cell>
        </row>
        <row r="412">
          <cell r="D412">
            <v>668</v>
          </cell>
        </row>
        <row r="413">
          <cell r="D413">
            <v>668</v>
          </cell>
        </row>
        <row r="414">
          <cell r="D414">
            <v>668</v>
          </cell>
        </row>
        <row r="415">
          <cell r="D415">
            <v>668</v>
          </cell>
        </row>
      </sheetData>
      <sheetData sheetId="9" refreshError="1"/>
      <sheetData sheetId="10" refreshError="1"/>
      <sheetData sheetId="11" refreshError="1"/>
      <sheetData sheetId="12">
        <row r="41">
          <cell r="H41" t="str">
            <v>Swedoor STYLE 03 (hvit)</v>
          </cell>
          <cell r="J41">
            <v>1192</v>
          </cell>
        </row>
        <row r="42">
          <cell r="H42" t="str">
            <v>Swedoor STYLE04 (hvit)</v>
          </cell>
          <cell r="J42">
            <v>1592</v>
          </cell>
        </row>
        <row r="43">
          <cell r="H43" t="str">
            <v>Swedoor STYLE 04N (hvit)</v>
          </cell>
          <cell r="J43">
            <v>1213</v>
          </cell>
        </row>
        <row r="44">
          <cell r="H44" t="str">
            <v>Swedoor STYLE 06 (hvit)</v>
          </cell>
          <cell r="J44">
            <v>1592</v>
          </cell>
        </row>
        <row r="45">
          <cell r="H45" t="str">
            <v>Swedoor STYLE 02B (hvit)</v>
          </cell>
          <cell r="J45">
            <v>1592</v>
          </cell>
        </row>
        <row r="46">
          <cell r="H46" t="str">
            <v>Swedoor PURITY 01L (hvit)</v>
          </cell>
          <cell r="J46">
            <v>1780</v>
          </cell>
        </row>
        <row r="47">
          <cell r="H47" t="str">
            <v>Swedoor PURITY 02L (hvit)</v>
          </cell>
          <cell r="J47">
            <v>1780</v>
          </cell>
        </row>
        <row r="48">
          <cell r="H48" t="str">
            <v>Swedoor PURITY 03L (hvit)</v>
          </cell>
          <cell r="J48">
            <v>1780</v>
          </cell>
        </row>
        <row r="49">
          <cell r="H49" t="str">
            <v>Swedoor PURITY 04L (hvit)</v>
          </cell>
          <cell r="J49">
            <v>1989</v>
          </cell>
        </row>
        <row r="50">
          <cell r="H50" t="str">
            <v>Swedoor PURITY 02V (hvit)</v>
          </cell>
          <cell r="J50">
            <v>1989</v>
          </cell>
        </row>
        <row r="51">
          <cell r="H51" t="str">
            <v>Swedoor EASY (hvit)</v>
          </cell>
          <cell r="J51">
            <v>928</v>
          </cell>
        </row>
        <row r="52">
          <cell r="H52" t="str">
            <v/>
          </cell>
          <cell r="J52" t="str">
            <v/>
          </cell>
        </row>
        <row r="55">
          <cell r="H55" t="str">
            <v>Swedoor STYLE SP6 (hvit)</v>
          </cell>
          <cell r="J55">
            <v>3358</v>
          </cell>
        </row>
        <row r="56">
          <cell r="H56" t="str">
            <v>Swedoor STYLE 04SP6 (hvit)</v>
          </cell>
          <cell r="J56">
            <v>3570</v>
          </cell>
        </row>
        <row r="57">
          <cell r="H57" t="str">
            <v>Swedoor STYLE SP10 (hvit)</v>
          </cell>
          <cell r="J57">
            <v>3358</v>
          </cell>
        </row>
        <row r="58">
          <cell r="H58" t="str">
            <v>Swedoor STYLE SP12 (hvit)</v>
          </cell>
          <cell r="J58">
            <v>4059</v>
          </cell>
        </row>
        <row r="59">
          <cell r="H59" t="str">
            <v>Swedoor STYLE SP6B (hvit)</v>
          </cell>
          <cell r="J59">
            <v>3570</v>
          </cell>
        </row>
        <row r="60">
          <cell r="H60" t="str">
            <v>Swedoor STYLE SP12B (hvit)</v>
          </cell>
          <cell r="J60">
            <v>4780</v>
          </cell>
        </row>
        <row r="61">
          <cell r="H61" t="str">
            <v>Swedoor PURITY GW01L</v>
          </cell>
          <cell r="J61">
            <v>2872</v>
          </cell>
        </row>
        <row r="62">
          <cell r="H62" t="str">
            <v>Swedoor PURITY GW02L</v>
          </cell>
          <cell r="J62">
            <v>2736</v>
          </cell>
        </row>
        <row r="63">
          <cell r="H63" t="str">
            <v>Swedoor PURITY GW03L</v>
          </cell>
          <cell r="J63">
            <v>2939</v>
          </cell>
        </row>
        <row r="64">
          <cell r="H64" t="str">
            <v>Swedoor PURITY GW04L</v>
          </cell>
          <cell r="J64">
            <v>3210</v>
          </cell>
        </row>
        <row r="65">
          <cell r="H65" t="str">
            <v>Swedoor PURITY GW02V</v>
          </cell>
          <cell r="J65">
            <v>2872</v>
          </cell>
        </row>
        <row r="66">
          <cell r="H66" t="str">
            <v>Swedoor EASY GW1 (hvit)</v>
          </cell>
          <cell r="J66">
            <v>2446</v>
          </cell>
        </row>
        <row r="67">
          <cell r="H67" t="str">
            <v>Swedoor EASY GW3 (hvit)</v>
          </cell>
          <cell r="J67">
            <v>2853</v>
          </cell>
        </row>
        <row r="68">
          <cell r="H68" t="str">
            <v>Swedoor EASY GW4 (hvit)</v>
          </cell>
          <cell r="J68">
            <v>3059</v>
          </cell>
        </row>
        <row r="71">
          <cell r="H71" t="str">
            <v>Swedoor STYLE SP6+SP3 (hvit)</v>
          </cell>
          <cell r="J71">
            <v>6677</v>
          </cell>
        </row>
        <row r="72">
          <cell r="H72" t="str">
            <v>Swedoor STYLE SP12+SP6 (hvit)</v>
          </cell>
          <cell r="J72">
            <v>8079</v>
          </cell>
        </row>
        <row r="73">
          <cell r="H73" t="str">
            <v>Swedoor PURITY GW01L+GW01L</v>
          </cell>
          <cell r="J73">
            <v>5705</v>
          </cell>
        </row>
        <row r="74">
          <cell r="H74" t="str">
            <v>Swedoor PURITY GW03L+GW03L</v>
          </cell>
          <cell r="J74">
            <v>5839</v>
          </cell>
        </row>
        <row r="75">
          <cell r="H75" t="str">
            <v>Swedoor PURITY GW04L+GW04L</v>
          </cell>
          <cell r="J75">
            <v>6381</v>
          </cell>
        </row>
        <row r="76">
          <cell r="H76" t="str">
            <v>Swedoor EASY GW1+GW1 (hvit)</v>
          </cell>
          <cell r="J76">
            <v>4853</v>
          </cell>
        </row>
        <row r="77">
          <cell r="H77" t="str">
            <v>Swedoor EASY GW3+GW3 (hvit)</v>
          </cell>
          <cell r="J77">
            <v>5667</v>
          </cell>
        </row>
        <row r="78">
          <cell r="H78" t="str">
            <v>Swedoor EASY GW4+GW4 (hvit)</v>
          </cell>
          <cell r="J78">
            <v>6079</v>
          </cell>
        </row>
        <row r="79">
          <cell r="H79" t="str">
            <v/>
          </cell>
          <cell r="J79" t="str">
            <v/>
          </cell>
        </row>
        <row r="80">
          <cell r="H80" t="str">
            <v/>
          </cell>
          <cell r="J80" t="str">
            <v/>
          </cell>
        </row>
        <row r="81">
          <cell r="H81" t="str">
            <v/>
          </cell>
          <cell r="J81" t="str">
            <v/>
          </cell>
        </row>
        <row r="82">
          <cell r="H82" t="str">
            <v/>
          </cell>
          <cell r="J82" t="str">
            <v/>
          </cell>
        </row>
        <row r="83">
          <cell r="H83" t="str">
            <v/>
          </cell>
          <cell r="J83" t="str">
            <v/>
          </cell>
        </row>
        <row r="86">
          <cell r="H86" t="str">
            <v>Swedoor STYLE SP6+SP6 (hvit)</v>
          </cell>
          <cell r="J86">
            <v>6677</v>
          </cell>
        </row>
        <row r="87">
          <cell r="H87" t="str">
            <v>Swedoor STYLE 04SP6+SP6 (hvit)</v>
          </cell>
          <cell r="J87">
            <v>7101</v>
          </cell>
        </row>
        <row r="88">
          <cell r="H88" t="str">
            <v>Swedoor STYLE SP10+SP10 (hvit)</v>
          </cell>
          <cell r="J88">
            <v>6677</v>
          </cell>
        </row>
        <row r="89">
          <cell r="H89" t="str">
            <v>Swedoor STYLE SP12+SP12 (hvit)</v>
          </cell>
          <cell r="J89">
            <v>8079</v>
          </cell>
        </row>
        <row r="90">
          <cell r="H90" t="str">
            <v>Swedoor STYLE SP6B+SP6B (hvit)</v>
          </cell>
          <cell r="J90">
            <v>7101</v>
          </cell>
        </row>
        <row r="91">
          <cell r="H91" t="str">
            <v>Swedoor STYLE SP12B+SP12B (hvit)</v>
          </cell>
          <cell r="J91">
            <v>9521</v>
          </cell>
        </row>
        <row r="92">
          <cell r="H92" t="str">
            <v>Swedoor PURITY GW01L+GW01L</v>
          </cell>
          <cell r="J92">
            <v>5705</v>
          </cell>
        </row>
        <row r="93">
          <cell r="H93" t="str">
            <v>Swedoor PURITY GW02L+GW02L</v>
          </cell>
          <cell r="J93">
            <v>5433</v>
          </cell>
        </row>
        <row r="94">
          <cell r="H94" t="str">
            <v>Swedoor PURITY GW03L+GW03L</v>
          </cell>
          <cell r="J94">
            <v>5839</v>
          </cell>
        </row>
        <row r="95">
          <cell r="H95" t="str">
            <v>Swedoor PURITY GW04L+GW04L</v>
          </cell>
          <cell r="J95">
            <v>6381</v>
          </cell>
        </row>
        <row r="96">
          <cell r="H96" t="str">
            <v>Swedoor PURITY GW02V+GW02V</v>
          </cell>
          <cell r="J96">
            <v>5705</v>
          </cell>
        </row>
        <row r="97">
          <cell r="H97" t="str">
            <v>Swedoor EASY GW1+GW1 (hvit)</v>
          </cell>
          <cell r="J97">
            <v>4853</v>
          </cell>
        </row>
        <row r="98">
          <cell r="H98" t="str">
            <v>Swedoor EASY GW3+GW3 (hvit)</v>
          </cell>
          <cell r="J98">
            <v>5667</v>
          </cell>
        </row>
        <row r="99">
          <cell r="H99" t="str">
            <v>Swedoor EASY GW4+GW4 (hvit)</v>
          </cell>
          <cell r="J99">
            <v>6079</v>
          </cell>
        </row>
        <row r="102">
          <cell r="H102" t="str">
            <v>Swedoor STYLE 03 (hvit)</v>
          </cell>
          <cell r="J102">
            <v>893.28356599999995</v>
          </cell>
        </row>
        <row r="103">
          <cell r="H103" t="str">
            <v>Swedoor STYLE04 (hvit)</v>
          </cell>
          <cell r="J103">
            <v>1293.2835660000001</v>
          </cell>
        </row>
        <row r="104">
          <cell r="H104" t="str">
            <v>Swedoor STYLE 04N (hvit)</v>
          </cell>
          <cell r="J104">
            <v>914.28356599999995</v>
          </cell>
        </row>
        <row r="105">
          <cell r="H105" t="str">
            <v>Swedoor STYLE 06 (hvit)</v>
          </cell>
          <cell r="J105">
            <v>1293.2835660000001</v>
          </cell>
        </row>
        <row r="106">
          <cell r="H106" t="str">
            <v>Swedoor STYLE 02B (hvit)</v>
          </cell>
          <cell r="J106">
            <v>1293.2835660000001</v>
          </cell>
        </row>
        <row r="107">
          <cell r="H107" t="str">
            <v>Swedoor PURITY 01L (hvit)</v>
          </cell>
          <cell r="J107">
            <v>1481.2835660000001</v>
          </cell>
        </row>
        <row r="108">
          <cell r="H108" t="str">
            <v>Swedoor PURITY 02L (hvit)</v>
          </cell>
          <cell r="J108">
            <v>1481.2835660000001</v>
          </cell>
        </row>
        <row r="109">
          <cell r="H109" t="str">
            <v>Swedoor PURITY 03L (hvit)</v>
          </cell>
          <cell r="J109">
            <v>1690.2835660000001</v>
          </cell>
        </row>
        <row r="110">
          <cell r="H110" t="str">
            <v>Swedoor PURITY 04L (hvit)</v>
          </cell>
          <cell r="J110">
            <v>1690.2835660000001</v>
          </cell>
        </row>
        <row r="111">
          <cell r="H111" t="str">
            <v>Swedoor PURITY 02V (hvit)</v>
          </cell>
          <cell r="J111">
            <v>1481.2835660000001</v>
          </cell>
        </row>
        <row r="112">
          <cell r="H112" t="str">
            <v>Swedoor EASY (hvit)</v>
          </cell>
          <cell r="J112">
            <v>629.28356599999995</v>
          </cell>
        </row>
        <row r="113">
          <cell r="H113" t="str">
            <v/>
          </cell>
          <cell r="J113" t="str">
            <v/>
          </cell>
        </row>
        <row r="116">
          <cell r="H116" t="str">
            <v>Swedoor STYLE SP6 (hvit)</v>
          </cell>
          <cell r="J116">
            <v>3059.2835660000001</v>
          </cell>
        </row>
        <row r="117">
          <cell r="H117" t="str">
            <v>Swedoor STYLE 04SP6 (hvit)</v>
          </cell>
          <cell r="J117">
            <v>3271.2835660000001</v>
          </cell>
        </row>
        <row r="118">
          <cell r="H118" t="str">
            <v>Swedoor STYLE SP10 (hvit)</v>
          </cell>
          <cell r="J118">
            <v>3059.2835660000001</v>
          </cell>
        </row>
        <row r="119">
          <cell r="H119" t="str">
            <v>Swedoor STYLE SP12 (hvit)</v>
          </cell>
          <cell r="J119">
            <v>3760.2835660000001</v>
          </cell>
        </row>
        <row r="120">
          <cell r="H120" t="str">
            <v>Swedoor STYLE SP6B (hvit)</v>
          </cell>
          <cell r="J120">
            <v>3271.2835660000001</v>
          </cell>
        </row>
        <row r="121">
          <cell r="H121" t="str">
            <v>Swedoor STYLE SP12B (hvit)</v>
          </cell>
          <cell r="J121">
            <v>4481.2835660000001</v>
          </cell>
        </row>
        <row r="122">
          <cell r="H122" t="str">
            <v>Swedoor PURITY GW01L</v>
          </cell>
          <cell r="J122">
            <v>2573.2835660000001</v>
          </cell>
        </row>
        <row r="123">
          <cell r="H123" t="str">
            <v>Swedoor PURITY GW02L</v>
          </cell>
          <cell r="J123">
            <v>2437.2835660000001</v>
          </cell>
        </row>
        <row r="124">
          <cell r="H124" t="str">
            <v>Swedoor PURITY GW03L</v>
          </cell>
          <cell r="J124">
            <v>2640.2835660000001</v>
          </cell>
        </row>
        <row r="125">
          <cell r="H125" t="str">
            <v>Swedoor PURITY GW04L</v>
          </cell>
          <cell r="J125">
            <v>2911.2835660000001</v>
          </cell>
        </row>
        <row r="126">
          <cell r="H126" t="str">
            <v>Swedoor PURITY GW02V</v>
          </cell>
          <cell r="J126">
            <v>2573.2835660000001</v>
          </cell>
        </row>
        <row r="127">
          <cell r="H127" t="str">
            <v>Swedoor EASY GW1 (hvit)</v>
          </cell>
          <cell r="J127">
            <v>2147.2835660000001</v>
          </cell>
        </row>
        <row r="128">
          <cell r="H128" t="str">
            <v>Swedoor EASY GW3 (hvit)</v>
          </cell>
          <cell r="J128">
            <v>2554.2835660000001</v>
          </cell>
        </row>
        <row r="129">
          <cell r="H129" t="str">
            <v>Swedoor EASY GW4 (hvit)</v>
          </cell>
          <cell r="J129">
            <v>2760.2835660000001</v>
          </cell>
        </row>
        <row r="132">
          <cell r="H132" t="str">
            <v>Swedoor MASTER B30 (hvit)</v>
          </cell>
          <cell r="J132">
            <v>3052</v>
          </cell>
        </row>
        <row r="133">
          <cell r="H133" t="str">
            <v>Swedoor MASTER B30/35dB (hvit)</v>
          </cell>
          <cell r="J133">
            <v>3958</v>
          </cell>
        </row>
        <row r="134">
          <cell r="H134" t="str">
            <v>Swedoor MASTER B30/40dB (hvit)</v>
          </cell>
          <cell r="J134">
            <v>5073</v>
          </cell>
        </row>
        <row r="135">
          <cell r="H135" t="str">
            <v>Swedoor CRAFT 03 B30 (hvit)</v>
          </cell>
          <cell r="J135">
            <v>6975</v>
          </cell>
        </row>
        <row r="136">
          <cell r="H136" t="str">
            <v>Swedoor CRAFT 03 B30/30dB (hvit)</v>
          </cell>
          <cell r="J136">
            <v>7613</v>
          </cell>
        </row>
        <row r="137">
          <cell r="H137" t="str">
            <v>Swedoor CRAFT 03 B30/35dB (hvit)</v>
          </cell>
          <cell r="J137">
            <v>7918</v>
          </cell>
        </row>
        <row r="138">
          <cell r="H138" t="str">
            <v>Swedoor CRAFT 04 B30 (hvit)</v>
          </cell>
          <cell r="J138">
            <v>7396</v>
          </cell>
        </row>
        <row r="139">
          <cell r="H139" t="str">
            <v>Swedoor CRAFT 04 B30/30dB (hvit)</v>
          </cell>
          <cell r="J139">
            <v>7878</v>
          </cell>
        </row>
        <row r="140">
          <cell r="H140" t="str">
            <v>Swedoor CRAFT 04N B30/30dB (hvit)</v>
          </cell>
          <cell r="J140">
            <v>7878</v>
          </cell>
        </row>
        <row r="141">
          <cell r="H141" t="str">
            <v>Swedoor CRAFT 04N B30/35dB (hvit)</v>
          </cell>
          <cell r="J141">
            <v>8194</v>
          </cell>
        </row>
        <row r="142">
          <cell r="H142" t="str">
            <v>Swedoor P-1200, hvit (klimadør/garasjedør)</v>
          </cell>
          <cell r="J142">
            <v>4194</v>
          </cell>
        </row>
        <row r="143">
          <cell r="H143" t="str">
            <v>Swedoor badstuedør (glass)</v>
          </cell>
          <cell r="J143">
            <v>1604</v>
          </cell>
        </row>
      </sheetData>
      <sheetData sheetId="13" refreshError="1"/>
      <sheetData sheetId="14">
        <row r="2">
          <cell r="B2" t="str">
            <v>Ja</v>
          </cell>
        </row>
        <row r="3">
          <cell r="B3" t="str">
            <v>Nei</v>
          </cell>
          <cell r="D3" t="str">
            <v>Leveres</v>
          </cell>
        </row>
        <row r="4">
          <cell r="D4" t="str">
            <v>Leveres ikke</v>
          </cell>
        </row>
        <row r="8">
          <cell r="B8" t="str">
            <v>Lavere enn 4,40 meter</v>
          </cell>
        </row>
        <row r="9">
          <cell r="B9" t="str">
            <v>Mellom 4,40-4,80 meter</v>
          </cell>
        </row>
        <row r="10">
          <cell r="B10" t="str">
            <v>Over 4,80 meter</v>
          </cell>
        </row>
        <row r="11">
          <cell r="B11" t="str">
            <v>Vet ikke</v>
          </cell>
        </row>
        <row r="14">
          <cell r="B14" t="str">
            <v>Forbruker (kjøper)</v>
          </cell>
          <cell r="D14" t="str">
            <v>Støpt plate (detalj A-200)</v>
          </cell>
          <cell r="F14" t="str">
            <v>Leca 250 mm isoblokk (detalj B-200)</v>
          </cell>
          <cell r="H14" t="str">
            <v>Elementpipe</v>
          </cell>
        </row>
        <row r="15">
          <cell r="B15" t="str">
            <v>Asker &amp; Bærum Hus A/S</v>
          </cell>
          <cell r="D15" t="str">
            <v>Støpt plate (Jacon detalj A-202)</v>
          </cell>
          <cell r="F15" t="str">
            <v>Plasstøpt mur m/påforing (detalj B-201)</v>
          </cell>
          <cell r="H15" t="str">
            <v>Stålpipe</v>
          </cell>
        </row>
        <row r="16">
          <cell r="D16" t="str">
            <v>Støpt plate (Bewi detalj A-207)</v>
          </cell>
          <cell r="F16" t="str">
            <v>Bewi mur (detalj mangler)</v>
          </cell>
          <cell r="H16" t="str">
            <v>Leveres ikke</v>
          </cell>
        </row>
        <row r="17">
          <cell r="D17" t="str">
            <v>Støpt plate m/oppkant (garasje detalj A-209)</v>
          </cell>
          <cell r="F17" t="str">
            <v>Sprøytebetong mur (detalj B-202)</v>
          </cell>
        </row>
        <row r="18">
          <cell r="D18" t="str">
            <v>Spesial (angi nødvendig informasjon her)</v>
          </cell>
          <cell r="F18" t="str">
            <v>Uisolert mur for stubbegolv</v>
          </cell>
        </row>
        <row r="19">
          <cell r="F19" t="str">
            <v>Spesial (angi nødvendig informasjon her)</v>
          </cell>
        </row>
        <row r="22">
          <cell r="D22" t="str">
            <v>Leveres ikke</v>
          </cell>
        </row>
        <row r="23">
          <cell r="D23" t="str">
            <v>Leveres i støpt plate</v>
          </cell>
        </row>
        <row r="24">
          <cell r="D24" t="str">
            <v>Leveres i støpt plate og trebjelkelag</v>
          </cell>
        </row>
        <row r="27">
          <cell r="B27" t="str">
            <v>Leveres av forbruker (kjøper)</v>
          </cell>
        </row>
        <row r="28">
          <cell r="B28" t="str">
            <v>Leveres av Asker &amp; Bærum Hus A/S</v>
          </cell>
        </row>
        <row r="29">
          <cell r="B29" t="str">
            <v>Leveres ikke</v>
          </cell>
        </row>
        <row r="32">
          <cell r="B32" t="str">
            <v>Lokal leveranse</v>
          </cell>
          <cell r="D32" t="str">
            <v>Sorte</v>
          </cell>
          <cell r="F32" t="str">
            <v>Sorte</v>
          </cell>
          <cell r="H32" t="str">
            <v>Sorte</v>
          </cell>
          <cell r="J32" t="str">
            <v>Sort</v>
          </cell>
        </row>
        <row r="33">
          <cell r="B33" t="str">
            <v>Medsendes fra fabrikken</v>
          </cell>
          <cell r="D33" t="str">
            <v>Hvite</v>
          </cell>
          <cell r="F33" t="str">
            <v>Hvite</v>
          </cell>
          <cell r="H33" t="str">
            <v>Røde</v>
          </cell>
          <cell r="J33" t="str">
            <v>Rødt</v>
          </cell>
        </row>
        <row r="34">
          <cell r="D34" t="str">
            <v>Aluminiums farget</v>
          </cell>
          <cell r="F34" t="str">
            <v>Aluminiums farget</v>
          </cell>
        </row>
        <row r="35">
          <cell r="H35" t="str">
            <v>Leveres fra fabrikken</v>
          </cell>
          <cell r="J35" t="str">
            <v>Leveres lokalt</v>
          </cell>
        </row>
        <row r="36">
          <cell r="H36" t="str">
            <v>Leveres lokalt</v>
          </cell>
          <cell r="J36" t="str">
            <v>Leveres ikke</v>
          </cell>
        </row>
        <row r="37">
          <cell r="H37" t="str">
            <v>Leveres ikke</v>
          </cell>
        </row>
        <row r="40">
          <cell r="B40" t="str">
            <v>Komplett leveranse</v>
          </cell>
        </row>
        <row r="41">
          <cell r="B41" t="str">
            <v>Uten innredet loftsplan</v>
          </cell>
        </row>
        <row r="42">
          <cell r="B42" t="str">
            <v>Utvendig leveranse (skall)</v>
          </cell>
        </row>
        <row r="43">
          <cell r="B43" t="str">
            <v>Ingen leveranse</v>
          </cell>
        </row>
        <row r="45">
          <cell r="B45" t="str">
            <v>100 mm (48x98 mm)</v>
          </cell>
        </row>
        <row r="46">
          <cell r="B46" t="str">
            <v>150 mm (48x148 mm)</v>
          </cell>
        </row>
        <row r="47">
          <cell r="B47" t="str">
            <v>200 mm (48x148+48x48 mm)</v>
          </cell>
        </row>
        <row r="48">
          <cell r="B48" t="str">
            <v>250 mm (48x198+48x48 mm)</v>
          </cell>
        </row>
        <row r="51">
          <cell r="B51" t="str">
            <v>Leveres ikke</v>
          </cell>
          <cell r="D51" t="str">
            <v>Antikk</v>
          </cell>
        </row>
        <row r="52">
          <cell r="B52" t="str">
            <v>Skarpnes, dobbeltkrum (standard)</v>
          </cell>
          <cell r="D52" t="str">
            <v>Teglrød</v>
          </cell>
        </row>
        <row r="53">
          <cell r="B53" t="str">
            <v>Skarpnes, ru dobbeltkrum</v>
          </cell>
          <cell r="D53" t="str">
            <v>Teglrød (EDEL belegg)</v>
          </cell>
        </row>
        <row r="54">
          <cell r="B54" t="str">
            <v>Skarpnes, enkeltkrum</v>
          </cell>
          <cell r="D54" t="str">
            <v>Rød</v>
          </cell>
        </row>
        <row r="55">
          <cell r="B55" t="str">
            <v>Skarpnes tegl RG 10</v>
          </cell>
          <cell r="D55" t="str">
            <v>Rød (EDEL belegg)</v>
          </cell>
        </row>
        <row r="56">
          <cell r="B56" t="str">
            <v>Skarpnes tegl RG 12</v>
          </cell>
          <cell r="D56" t="str">
            <v>Koksgrå</v>
          </cell>
        </row>
        <row r="57">
          <cell r="D57" t="str">
            <v>Sort (EDEL belegg)</v>
          </cell>
        </row>
        <row r="59">
          <cell r="D59" t="str">
            <v>Antikk (RU)</v>
          </cell>
        </row>
        <row r="60">
          <cell r="D60" t="str">
            <v>Lys grå (RU)</v>
          </cell>
        </row>
        <row r="61">
          <cell r="D61" t="str">
            <v>Skifergrå (RU)</v>
          </cell>
        </row>
        <row r="62">
          <cell r="D62" t="str">
            <v>Sort (RU)</v>
          </cell>
        </row>
        <row r="63">
          <cell r="D63" t="str">
            <v>Rød (RU)</v>
          </cell>
        </row>
        <row r="64">
          <cell r="B64" t="str">
            <v>Derbi Colour membrantekking</v>
          </cell>
        </row>
        <row r="65">
          <cell r="B65" t="str">
            <v>Protan membrantekking</v>
          </cell>
          <cell r="D65" t="str">
            <v>Naturrød (TEGL)</v>
          </cell>
        </row>
        <row r="66">
          <cell r="D66" t="str">
            <v>Koboltsort (TEGL)</v>
          </cell>
        </row>
        <row r="67">
          <cell r="B67" t="str">
            <v>Torvtekking</v>
          </cell>
        </row>
        <row r="70">
          <cell r="B70" t="str">
            <v>Leveres ikke (std. vindski og vannbord)</v>
          </cell>
        </row>
        <row r="71">
          <cell r="B71" t="str">
            <v xml:space="preserve">Leveres </v>
          </cell>
        </row>
        <row r="74">
          <cell r="B74" t="str">
            <v>18 mm Hunton trefiberplater (standard) for takstein</v>
          </cell>
        </row>
        <row r="75">
          <cell r="B75" t="str">
            <v>3 mm sutaksplater for takstein</v>
          </cell>
        </row>
        <row r="76">
          <cell r="B76" t="str">
            <v>15 mm rupanel og papp for takstein</v>
          </cell>
        </row>
        <row r="77">
          <cell r="B77" t="str">
            <v>12 mm OSB finer og papp for takstein</v>
          </cell>
        </row>
        <row r="78">
          <cell r="B78" t="str">
            <v>15 mm OSB finer for membrantekking</v>
          </cell>
        </row>
        <row r="79">
          <cell r="B79" t="str">
            <v>18 mm OSB finer for membrantekking</v>
          </cell>
        </row>
        <row r="80">
          <cell r="B80" t="str">
            <v>Spesial for torvtekking (torvtaksmembran)</v>
          </cell>
        </row>
        <row r="83">
          <cell r="B83" t="str">
            <v>19x148 mm liggende dobbeltfalset m/staff</v>
          </cell>
          <cell r="D83" t="str">
            <v>Ubehandlet (trehvit)</v>
          </cell>
          <cell r="F83" t="str">
            <v>Gori</v>
          </cell>
        </row>
        <row r="84">
          <cell r="B84" t="str">
            <v>19x148 mm liggende dobbeltfalset gammel type</v>
          </cell>
          <cell r="D84" t="str">
            <v>CU impregnert</v>
          </cell>
          <cell r="F84" t="str">
            <v>Hvit NCS 0502-Y (standard farge)</v>
          </cell>
        </row>
        <row r="85">
          <cell r="B85" t="str">
            <v>19x148 mm liggende dobbeltfalset ny type</v>
          </cell>
          <cell r="D85" t="str">
            <v>Royalimpregnert</v>
          </cell>
          <cell r="F85" t="str">
            <v>Rødrosrød NCS 4060-Y80R (standard farge)</v>
          </cell>
        </row>
        <row r="86">
          <cell r="B86" t="str">
            <v>19x73 (148) mm liggende dobbeltfalset ny type</v>
          </cell>
          <cell r="F86" t="str">
            <v>Fjellgrå NCS 3005-G80Y (standard farge)</v>
          </cell>
        </row>
        <row r="87">
          <cell r="F87" t="str">
            <v>Fjordgrå NCS 4502-B (standard farge)</v>
          </cell>
        </row>
        <row r="88">
          <cell r="B88" t="str">
            <v>19x123 mm stående tømmermannspanel</v>
          </cell>
          <cell r="D88" t="str">
            <v>Ubehandlet</v>
          </cell>
          <cell r="F88" t="str">
            <v>Strandgrå NCS 1502-G</v>
          </cell>
        </row>
        <row r="89">
          <cell r="B89" t="str">
            <v>19x123 mm stående Empire kledning</v>
          </cell>
          <cell r="D89" t="str">
            <v>Grunnet 1 strøk Gori 730</v>
          </cell>
          <cell r="F89" t="str">
            <v>Lofotblå NCS 5010-B10G</v>
          </cell>
        </row>
        <row r="90">
          <cell r="B90" t="str">
            <v>19x148 mm stående Buer kledning</v>
          </cell>
          <cell r="D90" t="str">
            <v>Grunnet 2 strøk Gori 730</v>
          </cell>
          <cell r="F90" t="str">
            <v>Gråhvit NCS 1005-G80Y</v>
          </cell>
        </row>
        <row r="91">
          <cell r="B91" t="str">
            <v>19x148 mm stående Sweitzer kledning</v>
          </cell>
          <cell r="D91" t="str">
            <v>Grunnet 1 strøk Gori 730 + Gori 894 toppstrøk</v>
          </cell>
          <cell r="F91" t="str">
            <v>Sivgrønn NCS 5010-G90Y</v>
          </cell>
        </row>
        <row r="92">
          <cell r="B92" t="str">
            <v>19x120 mm stående dobbeltfals rettkant kledning</v>
          </cell>
          <cell r="F92" t="str">
            <v>Gammelrød NCS 6040-Y80R</v>
          </cell>
        </row>
        <row r="93">
          <cell r="B93" t="str">
            <v>19x73 (148) mm stående dobbeltfals rettkant kledning</v>
          </cell>
          <cell r="D93" t="str">
            <v>1 strøk oljebeis (grunning) villmarkspanel</v>
          </cell>
          <cell r="F93" t="str">
            <v>Høstgul NCS 3252-26R</v>
          </cell>
        </row>
        <row r="94">
          <cell r="B94" t="str">
            <v>19x98/123/148 mm stående låvekledning</v>
          </cell>
          <cell r="F94" t="str">
            <v>Parkgrønn NCS 7709-G57Y</v>
          </cell>
        </row>
        <row r="95">
          <cell r="F95" t="str">
            <v>Brun NCS 7417-Y27R</v>
          </cell>
        </row>
        <row r="96">
          <cell r="B96" t="str">
            <v>Villmarkspanel (liggende)</v>
          </cell>
          <cell r="F96" t="str">
            <v>Torggul NCS 1020-Y30R</v>
          </cell>
        </row>
        <row r="97">
          <cell r="B97" t="str">
            <v>Vilmarkspanel (stående)</v>
          </cell>
          <cell r="F97" t="str">
            <v>Gul NCS 2040-Y20R</v>
          </cell>
        </row>
        <row r="99">
          <cell r="F99" t="str">
            <v>Royalimpregnert</v>
          </cell>
        </row>
        <row r="100">
          <cell r="F100" t="str">
            <v>Upigmentert</v>
          </cell>
        </row>
        <row r="101">
          <cell r="F101" t="str">
            <v>Rød</v>
          </cell>
        </row>
        <row r="102">
          <cell r="F102" t="str">
            <v>Oker</v>
          </cell>
        </row>
        <row r="103">
          <cell r="F103" t="str">
            <v>Brun</v>
          </cell>
        </row>
        <row r="105">
          <cell r="F105" t="str">
            <v>Villmarkspanel</v>
          </cell>
        </row>
        <row r="106">
          <cell r="F106" t="str">
            <v>Mørk brun oljebeis</v>
          </cell>
        </row>
        <row r="109">
          <cell r="D109" t="str">
            <v>Leveres ikke</v>
          </cell>
          <cell r="F109" t="str">
            <v>Iht. detalj C-280 m/aluminums vannbrett</v>
          </cell>
          <cell r="H109" t="str">
            <v>Natureloksert aluminium</v>
          </cell>
          <cell r="J109" t="str">
            <v>Leveres ikke</v>
          </cell>
          <cell r="L109" t="str">
            <v>Leveres ikke</v>
          </cell>
        </row>
        <row r="110">
          <cell r="D110" t="str">
            <v>Leveres</v>
          </cell>
          <cell r="F110" t="str">
            <v>Iht. detalj C-300 m/tre vannbrett</v>
          </cell>
          <cell r="H110" t="str">
            <v>Hvite</v>
          </cell>
          <cell r="J110" t="str">
            <v>Leveres iht. detalj C-216 (liggende kledning)</v>
          </cell>
          <cell r="L110" t="str">
            <v>4 " kinavipp leveres</v>
          </cell>
        </row>
        <row r="111">
          <cell r="F111" t="str">
            <v>Iht. detalj C-310 m/tre vannbrett</v>
          </cell>
          <cell r="H111" t="str">
            <v>Mørk brune</v>
          </cell>
          <cell r="L111" t="str">
            <v>7" kinavipp leveres</v>
          </cell>
        </row>
        <row r="112">
          <cell r="F112" t="str">
            <v>Iht. detalj C-320 m/tre vannbrett og staffasjeklosser</v>
          </cell>
          <cell r="H112" t="str">
            <v>Sorte</v>
          </cell>
        </row>
        <row r="113">
          <cell r="F113" t="str">
            <v>Iht. detalj C-330 m/tre vannbrett og staffasjeklosser</v>
          </cell>
        </row>
        <row r="114">
          <cell r="F114" t="str">
            <v>Iht. detalj C-340 m/aluminums vannbrett</v>
          </cell>
        </row>
        <row r="115">
          <cell r="F115" t="str">
            <v>Iht. detalj C-350 m/tre vannbrett</v>
          </cell>
        </row>
        <row r="116">
          <cell r="F116" t="str">
            <v>Iht. detalj C-360 (flaskeskåren kledning)</v>
          </cell>
        </row>
        <row r="119">
          <cell r="F119" t="str">
            <v>Hvit NCS S0502-Y (standard)</v>
          </cell>
          <cell r="H119" t="str">
            <v>Hvit NCS S0502-Y (standard)</v>
          </cell>
        </row>
        <row r="120">
          <cell r="F120" t="str">
            <v>Grønn NCS S6020-G10Y</v>
          </cell>
          <cell r="H120" t="str">
            <v>Grønn NCS S6020-G10Y</v>
          </cell>
        </row>
        <row r="121">
          <cell r="F121" t="str">
            <v>Blå NCS S5020-R90B</v>
          </cell>
          <cell r="H121" t="str">
            <v>Blå NCS S5020-R90B</v>
          </cell>
        </row>
        <row r="122">
          <cell r="F122" t="str">
            <v>Rød NCS S4050-Y80R</v>
          </cell>
          <cell r="H122" t="str">
            <v>Rød NCS S4050-Y80R</v>
          </cell>
        </row>
        <row r="123">
          <cell r="F123" t="str">
            <v>Grå NCS S3502-Y</v>
          </cell>
          <cell r="H123" t="str">
            <v>Grå NCS S3502-Y</v>
          </cell>
        </row>
        <row r="124">
          <cell r="F124" t="str">
            <v>Mørk grå NCS S7000-N</v>
          </cell>
          <cell r="H124" t="str">
            <v>Mørk grå NCS S7000-N</v>
          </cell>
        </row>
        <row r="127">
          <cell r="B127" t="str">
            <v>Leveres ikke</v>
          </cell>
          <cell r="D127" t="str">
            <v>Leveres ikke</v>
          </cell>
        </row>
        <row r="128">
          <cell r="B128" t="str">
            <v>Bi-inngangsdør tett, hvit (standard)</v>
          </cell>
          <cell r="D128" t="str">
            <v>Bi-inngangsdør tett, hvit (standard)</v>
          </cell>
        </row>
        <row r="129">
          <cell r="B129" t="str">
            <v>Bi-inngangsdør med ½ glass, hvit</v>
          </cell>
          <cell r="D129" t="str">
            <v>Bi-inngangsdør med ½ glass, hvit</v>
          </cell>
        </row>
        <row r="130">
          <cell r="B130" t="str">
            <v>Swedoor Barentz (hvit)</v>
          </cell>
          <cell r="D130" t="str">
            <v>Swedoor Barentz (hvit)</v>
          </cell>
        </row>
        <row r="131">
          <cell r="D131" t="str">
            <v>Swedoor Bizet (hvit)</v>
          </cell>
        </row>
        <row r="135">
          <cell r="B135" t="str">
            <v>Kjellerplan</v>
          </cell>
          <cell r="D135" t="str">
            <v>Stue</v>
          </cell>
          <cell r="H135" t="str">
            <v>½ glass</v>
          </cell>
          <cell r="J135" t="str">
            <v>Innvendig sylinder</v>
          </cell>
        </row>
        <row r="136">
          <cell r="B136" t="str">
            <v>Hovedplan</v>
          </cell>
          <cell r="D136" t="str">
            <v>Kjøkken</v>
          </cell>
          <cell r="H136" t="str">
            <v>¾ glass</v>
          </cell>
          <cell r="J136" t="str">
            <v>Utvendig sylinder</v>
          </cell>
        </row>
        <row r="137">
          <cell r="B137" t="str">
            <v>Loftsplan</v>
          </cell>
          <cell r="D137" t="str">
            <v>Vindfang</v>
          </cell>
          <cell r="H137" t="str">
            <v>Følg vindu</v>
          </cell>
          <cell r="J137" t="str">
            <v>Dobbel sylinder</v>
          </cell>
        </row>
        <row r="138">
          <cell r="B138" t="str">
            <v>U. etasje</v>
          </cell>
          <cell r="D138" t="str">
            <v>Entre</v>
          </cell>
        </row>
        <row r="139">
          <cell r="B139" t="str">
            <v>1. etasje</v>
          </cell>
          <cell r="D139" t="str">
            <v>Hall</v>
          </cell>
        </row>
        <row r="140">
          <cell r="B140" t="str">
            <v>2. etasje</v>
          </cell>
          <cell r="D140" t="str">
            <v>Bod</v>
          </cell>
        </row>
        <row r="141">
          <cell r="D141" t="str">
            <v>Soverom</v>
          </cell>
        </row>
        <row r="142">
          <cell r="D142" t="str">
            <v>WC</v>
          </cell>
        </row>
        <row r="143">
          <cell r="D143" t="str">
            <v>Vaskerom</v>
          </cell>
        </row>
        <row r="144">
          <cell r="D144" t="str">
            <v>Bad</v>
          </cell>
        </row>
        <row r="145">
          <cell r="D145" t="str">
            <v>Loftstue</v>
          </cell>
        </row>
        <row r="146">
          <cell r="D146" t="str">
            <v>Kjellerstue</v>
          </cell>
          <cell r="H146" t="str">
            <v>Høyre</v>
          </cell>
        </row>
        <row r="147">
          <cell r="D147" t="str">
            <v>TV-stue</v>
          </cell>
          <cell r="H147" t="str">
            <v>Venstre</v>
          </cell>
        </row>
        <row r="148">
          <cell r="D148" t="str">
            <v>Gang</v>
          </cell>
        </row>
        <row r="151">
          <cell r="B151" t="str">
            <v>Toppsving utadslående (standard)</v>
          </cell>
          <cell r="D151" t="str">
            <v>Ferdigmalt ut/innvendig</v>
          </cell>
          <cell r="F151" t="str">
            <v>NCS-S0502 Y Hvit (standard)</v>
          </cell>
          <cell r="J151" t="str">
            <v>22 mm løse sprosserammer</v>
          </cell>
        </row>
        <row r="152">
          <cell r="B152" t="str">
            <v>Innadslående sikkerhetsvindu</v>
          </cell>
          <cell r="D152" t="str">
            <v>Aluminumsbelagt utvendig</v>
          </cell>
          <cell r="J152" t="str">
            <v xml:space="preserve">54 mm løse sprosserammer </v>
          </cell>
        </row>
        <row r="153">
          <cell r="B153" t="str">
            <v>2-rams fagvindu, utadslående</v>
          </cell>
          <cell r="J153" t="str">
            <v>22 mm løse sprosserammer m/54 mm vert. midtpost</v>
          </cell>
        </row>
        <row r="154">
          <cell r="B154" t="str">
            <v>4-rams fagvindu, utadslående</v>
          </cell>
          <cell r="J154" t="str">
            <v>28 mm pyntesprosser (aluminium)</v>
          </cell>
        </row>
        <row r="155">
          <cell r="B155" t="str">
            <v>Leveres ikke</v>
          </cell>
          <cell r="J155" t="str">
            <v>56 mm pyntesprosser (aluminium)</v>
          </cell>
        </row>
        <row r="156">
          <cell r="J156" t="str">
            <v>28 mm pyntesprosser (alu.) m/56 mm vert. midtpost</v>
          </cell>
        </row>
        <row r="157">
          <cell r="J157" t="str">
            <v>62 mm gjennomgående sprosser</v>
          </cell>
        </row>
        <row r="158">
          <cell r="J158" t="str">
            <v>28 mm pålimte duplex sprosser</v>
          </cell>
        </row>
        <row r="159">
          <cell r="J159" t="str">
            <v>Leveres ikke</v>
          </cell>
        </row>
        <row r="162">
          <cell r="B162" t="str">
            <v>Leveres ikke</v>
          </cell>
        </row>
        <row r="163">
          <cell r="B163" t="str">
            <v>55x78 cm MH GGU 0073</v>
          </cell>
        </row>
        <row r="164">
          <cell r="B164" t="str">
            <v>55x98 cm MH GGU 0073</v>
          </cell>
        </row>
        <row r="165">
          <cell r="B165" t="str">
            <v>55x118 cm MH GGU 0073</v>
          </cell>
        </row>
        <row r="166">
          <cell r="B166" t="str">
            <v>66x118 cm MH GGU 0073</v>
          </cell>
        </row>
        <row r="167">
          <cell r="B167" t="str">
            <v>66x140 cm MH GGU 0073</v>
          </cell>
        </row>
        <row r="168">
          <cell r="B168" t="str">
            <v>78x98 cm MH GGU 0073</v>
          </cell>
        </row>
        <row r="169">
          <cell r="B169" t="str">
            <v>78x118 cm MH GGU 0073</v>
          </cell>
        </row>
        <row r="170">
          <cell r="B170" t="str">
            <v>78x140 cm MH GGU 0073</v>
          </cell>
        </row>
        <row r="171">
          <cell r="B171" t="str">
            <v>78x160 cm MH GGU 0073</v>
          </cell>
        </row>
        <row r="172">
          <cell r="B172" t="str">
            <v>94x118 cm MH GGU 0073</v>
          </cell>
        </row>
        <row r="173">
          <cell r="B173" t="str">
            <v>94x140 cm MH GGU 0073</v>
          </cell>
        </row>
        <row r="174">
          <cell r="B174" t="str">
            <v>94x160 cm MH GGU 0073</v>
          </cell>
        </row>
        <row r="175">
          <cell r="B175" t="str">
            <v>114x118 cm MH GGU 0073</v>
          </cell>
        </row>
        <row r="176">
          <cell r="B176" t="str">
            <v>114x140 cm MH GGU 0073</v>
          </cell>
        </row>
        <row r="177">
          <cell r="B177" t="str">
            <v>114x160 cm MT GGU 0073</v>
          </cell>
        </row>
        <row r="178">
          <cell r="B178" t="str">
            <v>55x98 cm TH GPU 0073</v>
          </cell>
        </row>
        <row r="179">
          <cell r="B179" t="str">
            <v>66x118 cm TH GPU 0073</v>
          </cell>
        </row>
        <row r="180">
          <cell r="B180" t="str">
            <v>78x98 cm TH GPU 0073</v>
          </cell>
        </row>
        <row r="181">
          <cell r="B181" t="str">
            <v>78x118 cm TH GPU 0073</v>
          </cell>
        </row>
        <row r="182">
          <cell r="B182" t="str">
            <v>78x140 cm TH GPU 0073</v>
          </cell>
        </row>
        <row r="183">
          <cell r="B183" t="str">
            <v>78x180 cm TH GPU 0073</v>
          </cell>
        </row>
        <row r="184">
          <cell r="B184" t="str">
            <v>94x118 cm TH GPU 0073</v>
          </cell>
        </row>
        <row r="185">
          <cell r="B185" t="str">
            <v>94x140 cm TH GPU 0073</v>
          </cell>
        </row>
        <row r="186">
          <cell r="B186" t="str">
            <v>94x160 cm TH GPU 0073</v>
          </cell>
        </row>
        <row r="187">
          <cell r="B187" t="str">
            <v>114x118 cm TH GPU 0073</v>
          </cell>
        </row>
        <row r="188">
          <cell r="B188" t="str">
            <v>114x118 cm TH GPU 0073</v>
          </cell>
        </row>
        <row r="189">
          <cell r="B189" t="str">
            <v>114x140 cm TH GPU 0073</v>
          </cell>
        </row>
        <row r="192">
          <cell r="B192" t="str">
            <v>LIGA type 2 Gran m/furu finer speiler (standard)</v>
          </cell>
          <cell r="D192" t="str">
            <v>LIGA type 2 Gran m/furu finer speiler (standard)</v>
          </cell>
          <cell r="F192" t="str">
            <v>Liftmaster 5580 leveres</v>
          </cell>
          <cell r="H192" t="str">
            <v>NCS S0502-Y Hvit (standard)</v>
          </cell>
        </row>
        <row r="193">
          <cell r="B193" t="str">
            <v>LIGA hvit isolert stålport m/speiler</v>
          </cell>
          <cell r="D193" t="str">
            <v>Liga hvit ståldør m/speiler</v>
          </cell>
          <cell r="F193" t="str">
            <v>Leveres ikke</v>
          </cell>
          <cell r="H193" t="str">
            <v>RAL9016 utvendig, RAL9002 innvendig</v>
          </cell>
        </row>
        <row r="194">
          <cell r="B194" t="str">
            <v>LIGA hvit isolert stålport m/liggende panel, trestuktur</v>
          </cell>
          <cell r="D194" t="str">
            <v>LIGA hvit ståldør,m/liggede panel, trestruktur</v>
          </cell>
        </row>
        <row r="195">
          <cell r="B195" t="str">
            <v>LIGA hvit isolert stålport, slett uten struktur</v>
          </cell>
          <cell r="D195" t="str">
            <v>Bi-inngangsdør tett</v>
          </cell>
        </row>
        <row r="196">
          <cell r="B196" t="str">
            <v>LIGA hvit isolert stålport, slett med trestruktur</v>
          </cell>
          <cell r="D196" t="str">
            <v>Bi-inngangsdør med ½ glass</v>
          </cell>
        </row>
        <row r="197">
          <cell r="B197" t="str">
            <v>Leveres ikke</v>
          </cell>
          <cell r="D197" t="str">
            <v>Leveres ikke</v>
          </cell>
        </row>
        <row r="200">
          <cell r="B200" t="str">
            <v>Standard åpen</v>
          </cell>
          <cell r="D200" t="str">
            <v>Iflg. Detalj nr. F-201</v>
          </cell>
          <cell r="F200" t="str">
            <v>Standard iht. detalj F-130 (sammensatte)</v>
          </cell>
          <cell r="H200" t="str">
            <v>28x120 mm imp. terrassebord (standard)</v>
          </cell>
        </row>
        <row r="201">
          <cell r="B201" t="str">
            <v>Drypptett (3-tett)</v>
          </cell>
          <cell r="D201" t="str">
            <v>Iflg. Detalj nr. F-203</v>
          </cell>
          <cell r="F201" t="str">
            <v>Impregnert limtre</v>
          </cell>
          <cell r="H201" t="str">
            <v>28x95 mm 3-tett (drypptett) terrassebord</v>
          </cell>
        </row>
        <row r="202">
          <cell r="B202" t="str">
            <v>Tett m/metallskuffer mellom bjelker</v>
          </cell>
          <cell r="D202" t="str">
            <v>Iflg. Detalj nr. F-204</v>
          </cell>
          <cell r="F202" t="str">
            <v>19 cm Kloppen søyle</v>
          </cell>
        </row>
        <row r="203">
          <cell r="B203" t="str">
            <v>Tett m/membrantekking</v>
          </cell>
          <cell r="D203" t="str">
            <v>Iflg. Detalj nr. F-150</v>
          </cell>
          <cell r="F203" t="str">
            <v>24 cm Kloppen søyle</v>
          </cell>
        </row>
        <row r="204">
          <cell r="B204" t="str">
            <v>Leveres ikke</v>
          </cell>
          <cell r="D204" t="str">
            <v>Iflg. Detalj nr. F-170</v>
          </cell>
          <cell r="F204" t="str">
            <v>Dreid type Odin (16,5x16,5 cm)</v>
          </cell>
        </row>
        <row r="205">
          <cell r="D205" t="str">
            <v>Leveres ikke</v>
          </cell>
          <cell r="F205" t="str">
            <v>Dreid type Frøy (16,5x16,5 cm)</v>
          </cell>
        </row>
        <row r="206">
          <cell r="F206" t="str">
            <v>Dreid type Balder (16,5x16,5 cm)</v>
          </cell>
        </row>
        <row r="207">
          <cell r="F207" t="str">
            <v>Leveres ikke</v>
          </cell>
        </row>
        <row r="210">
          <cell r="B210" t="str">
            <v>Swedoor STYLE 03 hvit (standard)</v>
          </cell>
          <cell r="D210" t="str">
            <v>STYLE SP6</v>
          </cell>
          <cell r="F210" t="str">
            <v>Hvit</v>
          </cell>
          <cell r="H210" t="str">
            <v>Hvitmalt (standard)</v>
          </cell>
          <cell r="J210" t="str">
            <v>Hoppe 1140-42, aluminium (standard)</v>
          </cell>
          <cell r="L210" t="str">
            <v>Leveres ikke (standard)</v>
          </cell>
        </row>
        <row r="211">
          <cell r="B211" t="str">
            <v>Swedoor STYLE 04 hvit (standard)</v>
          </cell>
          <cell r="D211" t="str">
            <v>STYLE SP10</v>
          </cell>
          <cell r="H211" t="str">
            <v>Furu ubehandlet</v>
          </cell>
          <cell r="J211" t="str">
            <v>Swedoor Direct, børstet stål</v>
          </cell>
          <cell r="L211" t="str">
            <v>Leveres</v>
          </cell>
        </row>
        <row r="212">
          <cell r="B212" t="str">
            <v>Swedoor STYLE 04N hvit (standard)</v>
          </cell>
          <cell r="D212" t="str">
            <v>STYLE SP12</v>
          </cell>
          <cell r="H212" t="str">
            <v>Furu lakkert</v>
          </cell>
        </row>
        <row r="213">
          <cell r="B213" t="str">
            <v>Swedoor STYLE 06 hvit (standard)</v>
          </cell>
          <cell r="D213" t="str">
            <v>STYLE SP6B</v>
          </cell>
        </row>
        <row r="214">
          <cell r="B214" t="str">
            <v>Swedoor STYLE 02B hvit (standard)</v>
          </cell>
          <cell r="D214" t="str">
            <v>STYLE SP12B</v>
          </cell>
        </row>
        <row r="215">
          <cell r="D215" t="str">
            <v>STYLE SP6+SP3</v>
          </cell>
        </row>
        <row r="216">
          <cell r="B216" t="str">
            <v>Swedoor PURITY 01L hvit</v>
          </cell>
          <cell r="D216" t="str">
            <v>STYLE SP12+SP6</v>
          </cell>
        </row>
        <row r="217">
          <cell r="B217" t="str">
            <v>Swedoor PURITY 02L hvit</v>
          </cell>
          <cell r="D217" t="str">
            <v>STYLE SP6+SP6</v>
          </cell>
        </row>
        <row r="218">
          <cell r="B218" t="str">
            <v>Swedoor PURITY 03L hvit</v>
          </cell>
          <cell r="D218" t="str">
            <v>STYLE SP10+SP10</v>
          </cell>
        </row>
        <row r="219">
          <cell r="B219" t="str">
            <v>Swedoor PURITY 04L hvit</v>
          </cell>
          <cell r="D219" t="str">
            <v>STYLE SP12+SP12</v>
          </cell>
        </row>
        <row r="220">
          <cell r="B220" t="str">
            <v>Swedoor PURITY 02V hvit</v>
          </cell>
          <cell r="D220" t="str">
            <v>STYLE SP6B+SP6B</v>
          </cell>
        </row>
        <row r="221">
          <cell r="D221" t="str">
            <v>STYLE SP12B+SP12B</v>
          </cell>
        </row>
        <row r="222">
          <cell r="B222" t="str">
            <v>Swedoor EASY GW hvit</v>
          </cell>
        </row>
        <row r="223">
          <cell r="D223" t="str">
            <v>PURITY GW01L</v>
          </cell>
        </row>
        <row r="224">
          <cell r="B224" t="str">
            <v>Scanflex "Sindre" (furu ubehandlet)</v>
          </cell>
          <cell r="D224" t="str">
            <v>PURITY GW02L</v>
          </cell>
        </row>
        <row r="225">
          <cell r="B225" t="str">
            <v>Scanflex "Sindre" (furu lakkert)</v>
          </cell>
          <cell r="D225" t="str">
            <v>PURITY GW03L</v>
          </cell>
        </row>
        <row r="226">
          <cell r="B226" t="str">
            <v>Scanflex "Sindre" (furu hvitmalt)</v>
          </cell>
          <cell r="D226" t="str">
            <v>PURITY GW04L</v>
          </cell>
        </row>
        <row r="227">
          <cell r="B227" t="str">
            <v>Scanflex "Skjold"  (furu ubehandlet)</v>
          </cell>
          <cell r="D227" t="str">
            <v>PURITY GW02V</v>
          </cell>
        </row>
        <row r="228">
          <cell r="B228" t="str">
            <v>Scanflex "Skjold"  (furu lakkert)</v>
          </cell>
        </row>
        <row r="229">
          <cell r="B229" t="str">
            <v>Scanflex "Skjold"  (furu hvitmalt)</v>
          </cell>
          <cell r="D229" t="str">
            <v>EASY GW1</v>
          </cell>
        </row>
        <row r="230">
          <cell r="B230" t="str">
            <v>Scanflex "Trend 1" hvit</v>
          </cell>
          <cell r="D230" t="str">
            <v>EASY GW3</v>
          </cell>
        </row>
        <row r="231">
          <cell r="B231" t="str">
            <v>Scanflex "Trend 2" hvit</v>
          </cell>
          <cell r="D231" t="str">
            <v>EASY GW4</v>
          </cell>
        </row>
        <row r="232">
          <cell r="B232" t="str">
            <v>Scanflex "Trend 3" hvit</v>
          </cell>
          <cell r="D232" t="str">
            <v>EASY GW1+GW1</v>
          </cell>
        </row>
        <row r="233">
          <cell r="B233" t="str">
            <v>Scanflex "Trend 4" hvit</v>
          </cell>
          <cell r="D233" t="str">
            <v>EASY GW3+GW3</v>
          </cell>
        </row>
        <row r="234">
          <cell r="B234" t="str">
            <v>Leveres ikke</v>
          </cell>
          <cell r="D234" t="str">
            <v>EASY GW4+GW4</v>
          </cell>
        </row>
        <row r="236">
          <cell r="D236" t="str">
            <v>6 ruter</v>
          </cell>
        </row>
        <row r="237">
          <cell r="D237" t="str">
            <v>12 ruter</v>
          </cell>
        </row>
        <row r="238">
          <cell r="D238" t="str">
            <v>6 ruter+6 ruter</v>
          </cell>
        </row>
        <row r="239">
          <cell r="D239" t="str">
            <v>12 ruter+12 ruter</v>
          </cell>
        </row>
        <row r="240">
          <cell r="D240" t="str">
            <v>Trend 1</v>
          </cell>
        </row>
        <row r="241">
          <cell r="D241" t="str">
            <v>Trend 2</v>
          </cell>
        </row>
        <row r="242">
          <cell r="D242" t="str">
            <v>Trend 3</v>
          </cell>
        </row>
        <row r="243">
          <cell r="D243" t="str">
            <v>Trend 4</v>
          </cell>
        </row>
        <row r="244">
          <cell r="D244" t="str">
            <v>Trend 1/spross</v>
          </cell>
        </row>
        <row r="245">
          <cell r="D245" t="str">
            <v>Trend Duo</v>
          </cell>
        </row>
        <row r="246">
          <cell r="D246" t="str">
            <v>Trend Duo/spross</v>
          </cell>
        </row>
        <row r="249">
          <cell r="B249" t="str">
            <v>Swedoor (røkfarget glass)</v>
          </cell>
          <cell r="D249" t="str">
            <v>Norcool type D-1900 (standard)</v>
          </cell>
          <cell r="F249" t="str">
            <v>Swedoor P-1200 (hvit)</v>
          </cell>
        </row>
        <row r="250">
          <cell r="B250" t="str">
            <v>Leveres ikke</v>
          </cell>
          <cell r="D250" t="str">
            <v>Leveres ikke</v>
          </cell>
          <cell r="F250" t="str">
            <v>Leveres ikke</v>
          </cell>
        </row>
        <row r="254">
          <cell r="B254" t="str">
            <v>Hvit (grunnet), størrelse iht. tegning</v>
          </cell>
          <cell r="D254" t="str">
            <v>Hvit (grunnet) med stang (55 cm x 55 cm)</v>
          </cell>
          <cell r="F254" t="str">
            <v>Hvit (grunnet) med nedfellbar stige (55 cm x 100 cm)</v>
          </cell>
        </row>
        <row r="255">
          <cell r="B255" t="str">
            <v>Furu størrelse iht. tegning</v>
          </cell>
          <cell r="D255" t="str">
            <v>Furu med stang (55 cm x 55 cm)</v>
          </cell>
          <cell r="F255" t="str">
            <v>Furu med nedfellbar stige (55 cm x 100 cm)</v>
          </cell>
        </row>
        <row r="258">
          <cell r="D258" t="str">
            <v>Hvit MDF (standard)</v>
          </cell>
          <cell r="F258" t="str">
            <v>Furu hvitmalt (standard)</v>
          </cell>
        </row>
        <row r="259">
          <cell r="D259" t="str">
            <v>Furu ubehandlet</v>
          </cell>
          <cell r="F259" t="str">
            <v>Furu ubehandlet</v>
          </cell>
        </row>
        <row r="260">
          <cell r="D260" t="str">
            <v>Furu lakkert</v>
          </cell>
          <cell r="F260" t="str">
            <v>Furu lakkert</v>
          </cell>
        </row>
        <row r="261">
          <cell r="D261" t="str">
            <v>Gipsplater m/gipshjørner</v>
          </cell>
        </row>
        <row r="264">
          <cell r="D264" t="str">
            <v>15x70 mm profilert furulist TT349 (standard)</v>
          </cell>
          <cell r="F264" t="str">
            <v>15x70 mm profilert furulist TK471 (standard)</v>
          </cell>
          <cell r="H264" t="str">
            <v>15x70 mm profilert furulist TK471 (standard)</v>
          </cell>
          <cell r="J264" t="str">
            <v>Ubehandlet (standard)</v>
          </cell>
        </row>
        <row r="265">
          <cell r="D265" t="str">
            <v>21x34 mm skyggelist furu</v>
          </cell>
          <cell r="F265" t="str">
            <v>15x70 mm profilert eikelist TK471 (lakkert)</v>
          </cell>
          <cell r="H265" t="str">
            <v>12x58 mm slett furu karmlist</v>
          </cell>
          <cell r="J265" t="str">
            <v>Hvitmalt</v>
          </cell>
        </row>
        <row r="266">
          <cell r="D266" t="str">
            <v>21x45 mm skyggelist furu</v>
          </cell>
          <cell r="F266" t="str">
            <v>12x58 mm slett furu fotlist</v>
          </cell>
          <cell r="H266" t="str">
            <v>12x58 mm glattkant furu</v>
          </cell>
          <cell r="J266" t="str">
            <v>Lakkert</v>
          </cell>
        </row>
        <row r="267">
          <cell r="D267" t="str">
            <v>12x58 mm glattkant furu</v>
          </cell>
          <cell r="F267" t="str">
            <v>12x56 mm slett eik fotlist (lakkert)</v>
          </cell>
          <cell r="H267" t="str">
            <v>12x70 mm glattkant furu</v>
          </cell>
        </row>
        <row r="268">
          <cell r="D268" t="str">
            <v>21x45 mm glattkant furu</v>
          </cell>
          <cell r="F268" t="str">
            <v>15x45 mm Ideal eik fotlist (lakkert)</v>
          </cell>
          <cell r="H268" t="str">
            <v>Leveres ikke</v>
          </cell>
        </row>
        <row r="269">
          <cell r="D269" t="str">
            <v>Leveres ikke</v>
          </cell>
          <cell r="F269" t="str">
            <v>12x58 mm glattkant furu</v>
          </cell>
        </row>
        <row r="270">
          <cell r="F270" t="str">
            <v>12x70 mm glattkant furu</v>
          </cell>
        </row>
        <row r="271">
          <cell r="F271" t="str">
            <v>Leveres ikke</v>
          </cell>
        </row>
        <row r="274">
          <cell r="D274" t="str">
            <v>Ubehandlet</v>
          </cell>
          <cell r="F274" t="str">
            <v>Åpen utførelse</v>
          </cell>
        </row>
        <row r="275">
          <cell r="B275" t="str">
            <v>Dreid C (standard)</v>
          </cell>
          <cell r="D275" t="str">
            <v>Lakking av hele trappen</v>
          </cell>
          <cell r="F275" t="str">
            <v>Tett utførelse</v>
          </cell>
        </row>
        <row r="276">
          <cell r="B276" t="str">
            <v>Standard</v>
          </cell>
          <cell r="D276" t="str">
            <v>Grunning av hele trappen</v>
          </cell>
        </row>
        <row r="277">
          <cell r="B277" t="str">
            <v>Dreid A</v>
          </cell>
          <cell r="D277" t="str">
            <v>Fargelakkering av hele trappen 0502Y</v>
          </cell>
        </row>
        <row r="278">
          <cell r="B278" t="str">
            <v>Dreid B</v>
          </cell>
          <cell r="D278" t="str">
            <v>Beising/antikklakking av hele trappen</v>
          </cell>
        </row>
        <row r="279">
          <cell r="B279" t="str">
            <v>Empire</v>
          </cell>
          <cell r="D279" t="str">
            <v>Beising/antikklakking av trinn, resten grunnet</v>
          </cell>
        </row>
        <row r="280">
          <cell r="B280" t="str">
            <v>Empire Eksklusive</v>
          </cell>
          <cell r="D280" t="str">
            <v>Beising/antikklakking av trinn og håndrekker, resten grunnet</v>
          </cell>
        </row>
        <row r="281">
          <cell r="B281" t="str">
            <v>Fas</v>
          </cell>
          <cell r="D281" t="str">
            <v>Beising/antikklakking av trinn, resten fargelakkert 0502Y</v>
          </cell>
        </row>
        <row r="282">
          <cell r="B282" t="str">
            <v>Stål</v>
          </cell>
          <cell r="D282" t="str">
            <v>Beising/antikklakking av trinn og håndrekker, resten fargelakkert 0502Y</v>
          </cell>
        </row>
        <row r="283">
          <cell r="D283" t="str">
            <v>Lakking av trinn og håndrekker, resten grunnet</v>
          </cell>
        </row>
        <row r="284">
          <cell r="D284" t="str">
            <v>Lakking av trinn, resten beiset</v>
          </cell>
        </row>
        <row r="285">
          <cell r="D285" t="str">
            <v>Lakking av trinn og håndrekker, resten beiset</v>
          </cell>
        </row>
        <row r="286">
          <cell r="D286" t="str">
            <v>Lakking av trinn, resten fargelakkert 0502Y</v>
          </cell>
        </row>
        <row r="287">
          <cell r="D287" t="str">
            <v>Lakking av trinn og håndrekker, resten fargelakkert 0502Y</v>
          </cell>
        </row>
        <row r="288">
          <cell r="D288" t="str">
            <v>Lakking med brannhemmende lakk</v>
          </cell>
        </row>
        <row r="291">
          <cell r="B291" t="str">
            <v>Leveres av Asker &amp; Bærum Hus A/S</v>
          </cell>
          <cell r="D291" t="str">
            <v>Strai Norform AS</v>
          </cell>
        </row>
        <row r="292">
          <cell r="B292" t="str">
            <v>Leveres av forbruker (kjøper)</v>
          </cell>
        </row>
        <row r="293">
          <cell r="B293" t="str">
            <v>Leveres ikke</v>
          </cell>
        </row>
        <row r="296">
          <cell r="B296" t="str">
            <v>Ingen endringer vil bli foretatt</v>
          </cell>
        </row>
        <row r="297">
          <cell r="B297" t="str">
            <v>Direkte med kjøkken-leverandør</v>
          </cell>
        </row>
        <row r="298">
          <cell r="B298" t="str">
            <v>Ihht. differanseskjema utarbeidet av kjøkken-leverandør</v>
          </cell>
        </row>
        <row r="299">
          <cell r="B299" t="str">
            <v>Ihht. avtalt tillegg/fradrags sum</v>
          </cell>
        </row>
        <row r="302">
          <cell r="B302" t="str">
            <v>Leveres av Asker &amp; Bærum Hus A/S</v>
          </cell>
        </row>
        <row r="303">
          <cell r="B303" t="str">
            <v>Leveres av forbruker (kjøper)</v>
          </cell>
        </row>
        <row r="304">
          <cell r="B304" t="str">
            <v>Leveres ikke</v>
          </cell>
        </row>
        <row r="309">
          <cell r="B309" t="str">
            <v>Bad på loft</v>
          </cell>
        </row>
        <row r="310">
          <cell r="B310" t="str">
            <v>Bad på hovedplan</v>
          </cell>
        </row>
        <row r="311">
          <cell r="B311" t="str">
            <v>Bad i kjeller</v>
          </cell>
        </row>
        <row r="312">
          <cell r="B312" t="str">
            <v>Bad i hybelleilighet</v>
          </cell>
        </row>
        <row r="313">
          <cell r="B313" t="str">
            <v>Dusj/wc på loft</v>
          </cell>
        </row>
        <row r="314">
          <cell r="B314" t="str">
            <v>Dusj/wc på hovedplan</v>
          </cell>
        </row>
        <row r="315">
          <cell r="B315" t="str">
            <v>Dusj/wc i kjeller</v>
          </cell>
        </row>
        <row r="316">
          <cell r="B316" t="str">
            <v>Dusj/wc i hybelleilighet</v>
          </cell>
        </row>
        <row r="319">
          <cell r="B319" t="str">
            <v>0:1</v>
          </cell>
          <cell r="D319" t="str">
            <v>Kjellerplan</v>
          </cell>
          <cell r="F319" t="str">
            <v>Stue</v>
          </cell>
        </row>
        <row r="320">
          <cell r="B320" t="str">
            <v>0:2</v>
          </cell>
          <cell r="D320" t="str">
            <v>Hovedplan</v>
          </cell>
          <cell r="F320" t="str">
            <v>Kjøkken</v>
          </cell>
        </row>
        <row r="321">
          <cell r="B321" t="str">
            <v>0:3</v>
          </cell>
          <cell r="D321" t="str">
            <v>Loftsplan</v>
          </cell>
          <cell r="F321" t="str">
            <v>Vindfang</v>
          </cell>
        </row>
        <row r="322">
          <cell r="B322" t="str">
            <v>0:4</v>
          </cell>
          <cell r="D322" t="str">
            <v>U. etasje</v>
          </cell>
          <cell r="F322" t="str">
            <v>Entre</v>
          </cell>
        </row>
        <row r="323">
          <cell r="B323" t="str">
            <v>0:5</v>
          </cell>
          <cell r="D323" t="str">
            <v>1. etasje</v>
          </cell>
          <cell r="F323" t="str">
            <v>Hall</v>
          </cell>
        </row>
        <row r="324">
          <cell r="B324" t="str">
            <v>0:6</v>
          </cell>
          <cell r="D324" t="str">
            <v>2. etasje</v>
          </cell>
          <cell r="F324" t="str">
            <v>Bod</v>
          </cell>
        </row>
        <row r="325">
          <cell r="B325" t="str">
            <v>0:7</v>
          </cell>
          <cell r="F325" t="str">
            <v>Soverom</v>
          </cell>
        </row>
        <row r="326">
          <cell r="B326" t="str">
            <v>0:8</v>
          </cell>
          <cell r="F326" t="str">
            <v>WC</v>
          </cell>
        </row>
        <row r="327">
          <cell r="B327" t="str">
            <v>0:9</v>
          </cell>
          <cell r="F327" t="str">
            <v>Vaskerom</v>
          </cell>
        </row>
        <row r="328">
          <cell r="B328" t="str">
            <v>0:10</v>
          </cell>
          <cell r="F328" t="str">
            <v>Bad</v>
          </cell>
        </row>
        <row r="329">
          <cell r="F329" t="str">
            <v>Loftstue</v>
          </cell>
        </row>
        <row r="330">
          <cell r="B330" t="str">
            <v>1:1</v>
          </cell>
          <cell r="F330" t="str">
            <v>Kjellerstue</v>
          </cell>
        </row>
        <row r="331">
          <cell r="B331" t="str">
            <v>1:2</v>
          </cell>
          <cell r="F331" t="str">
            <v>TV-stue</v>
          </cell>
        </row>
        <row r="332">
          <cell r="B332" t="str">
            <v>1:3</v>
          </cell>
          <cell r="F332" t="str">
            <v>Gang</v>
          </cell>
        </row>
        <row r="333">
          <cell r="B333" t="str">
            <v>1:4</v>
          </cell>
          <cell r="F333" t="str">
            <v>Badstue</v>
          </cell>
        </row>
        <row r="334">
          <cell r="B334" t="str">
            <v>1:5</v>
          </cell>
          <cell r="F334" t="str">
            <v>Kjølerom</v>
          </cell>
        </row>
        <row r="335">
          <cell r="B335" t="str">
            <v>1:6</v>
          </cell>
        </row>
        <row r="336">
          <cell r="B336" t="str">
            <v>1:7</v>
          </cell>
        </row>
        <row r="337">
          <cell r="B337" t="str">
            <v>1:8</v>
          </cell>
        </row>
        <row r="338">
          <cell r="B338" t="str">
            <v>1:9</v>
          </cell>
        </row>
        <row r="339">
          <cell r="B339" t="str">
            <v>1:10</v>
          </cell>
        </row>
        <row r="341">
          <cell r="B341" t="str">
            <v>2:1</v>
          </cell>
        </row>
        <row r="342">
          <cell r="B342" t="str">
            <v>2:2</v>
          </cell>
        </row>
        <row r="343">
          <cell r="B343" t="str">
            <v>2:3</v>
          </cell>
        </row>
        <row r="344">
          <cell r="B344" t="str">
            <v>2:4</v>
          </cell>
        </row>
        <row r="345">
          <cell r="B345" t="str">
            <v>2:5</v>
          </cell>
        </row>
        <row r="346">
          <cell r="B346" t="str">
            <v>2:6</v>
          </cell>
        </row>
        <row r="347">
          <cell r="B347" t="str">
            <v>2:7</v>
          </cell>
        </row>
        <row r="348">
          <cell r="B348" t="str">
            <v>2:8</v>
          </cell>
        </row>
        <row r="349">
          <cell r="B349" t="str">
            <v>2:9</v>
          </cell>
        </row>
        <row r="350">
          <cell r="B350" t="str">
            <v>2:10</v>
          </cell>
        </row>
        <row r="352">
          <cell r="B352" t="str">
            <v>3:1</v>
          </cell>
        </row>
        <row r="353">
          <cell r="B353" t="str">
            <v>3:2</v>
          </cell>
        </row>
        <row r="354">
          <cell r="B354" t="str">
            <v>3:3</v>
          </cell>
        </row>
        <row r="355">
          <cell r="B355" t="str">
            <v>3:4</v>
          </cell>
        </row>
        <row r="356">
          <cell r="B356" t="str">
            <v>3:5</v>
          </cell>
        </row>
        <row r="357">
          <cell r="B357" t="str">
            <v>3:6</v>
          </cell>
        </row>
        <row r="358">
          <cell r="B358" t="str">
            <v>3:7</v>
          </cell>
        </row>
        <row r="359">
          <cell r="B359" t="str">
            <v>3:8</v>
          </cell>
        </row>
        <row r="360">
          <cell r="B360" t="str">
            <v>3:9</v>
          </cell>
        </row>
        <row r="361">
          <cell r="B361" t="str">
            <v>3:10</v>
          </cell>
        </row>
        <row r="393">
          <cell r="B393" t="str">
            <v>Leveres ikke</v>
          </cell>
        </row>
        <row r="394">
          <cell r="B394" t="str">
            <v>Varmekabler</v>
          </cell>
        </row>
        <row r="395">
          <cell r="B395" t="str">
            <v>Vannbåren varme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Nettoprisliste"/>
      <sheetName val="Kjøkken, garderobe og bad "/>
      <sheetName val="Underentrepenører"/>
      <sheetName val="Element"/>
      <sheetName val="Storelement"/>
      <sheetName val="Elektrikker"/>
      <sheetName val="Rørlegger"/>
    </sheetNames>
    <sheetDataSet>
      <sheetData sheetId="0"/>
      <sheetData sheetId="1">
        <row r="264">
          <cell r="G264">
            <v>236</v>
          </cell>
        </row>
        <row r="269">
          <cell r="G269">
            <v>0</v>
          </cell>
        </row>
        <row r="270">
          <cell r="G270">
            <v>25</v>
          </cell>
        </row>
        <row r="271">
          <cell r="G271">
            <v>35</v>
          </cell>
        </row>
        <row r="272">
          <cell r="G272">
            <v>750</v>
          </cell>
        </row>
        <row r="311">
          <cell r="G311">
            <v>5.87</v>
          </cell>
        </row>
        <row r="312">
          <cell r="G312">
            <v>7.92</v>
          </cell>
        </row>
        <row r="316">
          <cell r="G316">
            <v>22.85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"/>
      <sheetName val="Parkett kalkulator (forhandler)"/>
    </sheetNames>
    <definedNames>
      <definedName name="Gå_tilbake_til_produksjonsbeskrivelsen"/>
      <definedName name="Gå_tilbake_til_produksjonsbeskrivelsen_uten_å_overføre_pris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1">
    <pageSetUpPr fitToPage="1"/>
  </sheetPr>
  <dimension ref="B1:Z85"/>
  <sheetViews>
    <sheetView showGridLines="0" showRowColHeaders="0" tabSelected="1" zoomScaleNormal="100" workbookViewId="0">
      <selection activeCell="D2" sqref="D2"/>
    </sheetView>
  </sheetViews>
  <sheetFormatPr baseColWidth="10" defaultColWidth="10.125" defaultRowHeight="12.75" x14ac:dyDescent="0.2"/>
  <cols>
    <col min="1" max="1" width="2.125" style="278" customWidth="1"/>
    <col min="2" max="2" width="15" style="278" customWidth="1"/>
    <col min="3" max="3" width="17.75" style="278" customWidth="1"/>
    <col min="4" max="4" width="10.875" style="278" bestFit="1" customWidth="1"/>
    <col min="5" max="5" width="1.5" style="278" customWidth="1"/>
    <col min="6" max="6" width="15.875" style="278" customWidth="1"/>
    <col min="7" max="7" width="1.5" style="278" customWidth="1"/>
    <col min="8" max="8" width="24" style="278" bestFit="1" customWidth="1"/>
    <col min="9" max="9" width="1.5" style="278" customWidth="1"/>
    <col min="10" max="10" width="10.125" style="278"/>
    <col min="11" max="11" width="1.5" style="278" customWidth="1"/>
    <col min="12" max="12" width="10.125" style="243" customWidth="1"/>
    <col min="13" max="13" width="17" style="243" hidden="1" customWidth="1"/>
    <col min="14" max="14" width="10.125" style="243" hidden="1" customWidth="1"/>
    <col min="15" max="15" width="2.625" style="243" hidden="1" customWidth="1"/>
    <col min="16" max="16" width="9.125" style="243" hidden="1" customWidth="1"/>
    <col min="17" max="17" width="10.125" style="243" customWidth="1"/>
    <col min="18" max="18" width="10.125" style="278" customWidth="1"/>
    <col min="19" max="19" width="1.875" style="278" customWidth="1"/>
    <col min="20" max="20" width="8.5" style="278" customWidth="1"/>
    <col min="21" max="21" width="16.75" style="278" customWidth="1"/>
    <col min="22" max="24" width="10.125" style="278" customWidth="1"/>
    <col min="25" max="25" width="13.5" style="278" customWidth="1"/>
    <col min="26" max="26" width="5.5" style="278" customWidth="1"/>
    <col min="27" max="27" width="26.125" style="278" customWidth="1"/>
    <col min="28" max="30" width="7.75" style="278" customWidth="1"/>
    <col min="31" max="31" width="4.75" style="278" customWidth="1"/>
    <col min="32" max="33" width="10.125" style="278" customWidth="1"/>
    <col min="34" max="34" width="11.125" style="278" customWidth="1"/>
    <col min="35" max="36" width="10.125" style="278" customWidth="1"/>
    <col min="37" max="16384" width="10.125" style="278"/>
  </cols>
  <sheetData>
    <row r="1" spans="2:26" s="244" customFormat="1" ht="13.5" thickBot="1" x14ac:dyDescent="0.25">
      <c r="L1" s="220"/>
      <c r="M1" s="220"/>
      <c r="N1" s="220"/>
      <c r="O1" s="220"/>
      <c r="P1" s="220"/>
      <c r="Q1" s="220"/>
    </row>
    <row r="2" spans="2:26" s="244" customFormat="1" ht="17.25" thickTop="1" thickBot="1" x14ac:dyDescent="0.3">
      <c r="B2" s="245" t="s">
        <v>727</v>
      </c>
      <c r="C2" s="246" t="s">
        <v>728</v>
      </c>
      <c r="D2" s="219"/>
      <c r="E2" s="247"/>
      <c r="F2" s="284" t="s">
        <v>729</v>
      </c>
      <c r="G2" s="284"/>
      <c r="H2" s="212"/>
      <c r="L2" s="220"/>
      <c r="M2" s="220"/>
      <c r="N2" s="220"/>
      <c r="O2" s="220"/>
      <c r="P2" s="220"/>
      <c r="Q2" s="220"/>
    </row>
    <row r="3" spans="2:26" s="244" customFormat="1" ht="16.5" thickTop="1" x14ac:dyDescent="0.25">
      <c r="B3" s="248"/>
      <c r="C3" s="249"/>
      <c r="D3" s="250"/>
      <c r="E3" s="251"/>
      <c r="F3" s="249"/>
      <c r="G3" s="249"/>
      <c r="H3" s="252"/>
      <c r="L3" s="220"/>
      <c r="M3" s="220"/>
      <c r="N3" s="220"/>
      <c r="O3" s="220"/>
      <c r="P3" s="220"/>
      <c r="Q3" s="220"/>
    </row>
    <row r="4" spans="2:26" s="244" customFormat="1" ht="15.75" x14ac:dyDescent="0.25">
      <c r="B4" s="253" t="s">
        <v>730</v>
      </c>
      <c r="C4" s="251"/>
      <c r="D4" s="213"/>
      <c r="E4" s="251"/>
      <c r="F4" s="251"/>
      <c r="G4" s="251"/>
      <c r="H4" s="254"/>
      <c r="L4" s="220"/>
      <c r="M4" s="220"/>
      <c r="N4" s="220"/>
      <c r="O4" s="220"/>
      <c r="P4" s="220"/>
      <c r="Q4" s="220"/>
    </row>
    <row r="5" spans="2:26" s="244" customFormat="1" x14ac:dyDescent="0.2">
      <c r="B5" s="255" t="s">
        <v>731</v>
      </c>
      <c r="C5" s="251"/>
      <c r="D5" s="251"/>
      <c r="E5" s="285" t="s">
        <v>786</v>
      </c>
      <c r="F5" s="285"/>
      <c r="G5" s="285"/>
      <c r="H5" s="286"/>
      <c r="L5" s="220"/>
      <c r="M5" s="220"/>
      <c r="N5" s="220"/>
      <c r="O5" s="220"/>
      <c r="P5" s="220"/>
      <c r="Q5" s="220"/>
    </row>
    <row r="6" spans="2:26" s="244" customFormat="1" ht="13.5" customHeight="1" x14ac:dyDescent="0.2">
      <c r="B6" s="253" t="s">
        <v>732</v>
      </c>
      <c r="C6" s="251"/>
      <c r="D6" s="251"/>
      <c r="E6" s="285" t="s">
        <v>776</v>
      </c>
      <c r="F6" s="285"/>
      <c r="G6" s="285"/>
      <c r="H6" s="286"/>
      <c r="L6" s="220"/>
      <c r="M6" s="220"/>
      <c r="N6" s="220"/>
      <c r="O6" s="220"/>
      <c r="P6" s="220"/>
      <c r="Q6" s="220"/>
      <c r="Z6" s="256"/>
    </row>
    <row r="7" spans="2:26" s="244" customFormat="1" ht="26.25" customHeight="1" x14ac:dyDescent="0.2">
      <c r="B7" s="282" t="s">
        <v>780</v>
      </c>
      <c r="C7" s="283"/>
      <c r="D7" s="257"/>
      <c r="E7" s="287" t="s">
        <v>779</v>
      </c>
      <c r="F7" s="287"/>
      <c r="G7" s="287"/>
      <c r="H7" s="288"/>
      <c r="L7" s="220"/>
      <c r="M7" s="220"/>
      <c r="N7" s="220"/>
      <c r="O7" s="220"/>
      <c r="P7" s="220"/>
      <c r="Q7" s="220"/>
      <c r="Z7" s="256"/>
    </row>
    <row r="8" spans="2:26" s="244" customFormat="1" ht="13.5" customHeight="1" x14ac:dyDescent="0.2">
      <c r="B8" s="289" t="s">
        <v>733</v>
      </c>
      <c r="C8" s="283"/>
      <c r="D8" s="258"/>
      <c r="E8" s="287" t="s">
        <v>777</v>
      </c>
      <c r="F8" s="287"/>
      <c r="G8" s="287"/>
      <c r="H8" s="288"/>
      <c r="L8" s="220"/>
      <c r="M8" s="226" t="s">
        <v>734</v>
      </c>
      <c r="N8" s="220"/>
      <c r="O8" s="220"/>
      <c r="P8" s="220"/>
      <c r="Q8" s="220"/>
      <c r="Z8" s="256"/>
    </row>
    <row r="9" spans="2:26" s="244" customFormat="1" ht="19.5" customHeight="1" x14ac:dyDescent="0.2">
      <c r="B9" s="282" t="s">
        <v>735</v>
      </c>
      <c r="C9" s="283"/>
      <c r="D9" s="257"/>
      <c r="E9" s="290" t="s">
        <v>781</v>
      </c>
      <c r="F9" s="291"/>
      <c r="G9" s="291"/>
      <c r="H9" s="292"/>
      <c r="L9" s="220"/>
      <c r="M9" s="226" t="s">
        <v>736</v>
      </c>
      <c r="N9" s="214" t="b">
        <v>0</v>
      </c>
      <c r="O9" s="227">
        <f>[2]Nettoprisliste!$G$270</f>
        <v>25</v>
      </c>
      <c r="P9" s="227">
        <f>[2]Nettoprisliste!$G$271</f>
        <v>35</v>
      </c>
      <c r="Q9" s="220"/>
      <c r="Z9" s="256"/>
    </row>
    <row r="10" spans="2:26" s="244" customFormat="1" ht="15.75" x14ac:dyDescent="0.25">
      <c r="B10" s="259" t="s">
        <v>737</v>
      </c>
      <c r="C10" s="251"/>
      <c r="D10" s="213">
        <v>450</v>
      </c>
      <c r="E10" s="280" t="s">
        <v>738</v>
      </c>
      <c r="F10" s="251"/>
      <c r="G10" s="251"/>
      <c r="H10" s="254"/>
      <c r="L10" s="220"/>
      <c r="M10" s="226" t="s">
        <v>739</v>
      </c>
      <c r="N10" s="215" t="b">
        <v>0</v>
      </c>
      <c r="O10" s="229"/>
      <c r="P10" s="225">
        <f>-[2]Nettoprisliste!$G$264</f>
        <v>-236</v>
      </c>
      <c r="Q10" s="220"/>
    </row>
    <row r="11" spans="2:26" s="244" customFormat="1" ht="15.75" x14ac:dyDescent="0.25">
      <c r="B11" s="259" t="s">
        <v>740</v>
      </c>
      <c r="C11" s="251"/>
      <c r="D11" s="216">
        <v>0.33</v>
      </c>
      <c r="E11" s="280" t="s">
        <v>741</v>
      </c>
      <c r="F11" s="251"/>
      <c r="G11" s="251"/>
      <c r="H11" s="254"/>
      <c r="L11" s="220"/>
      <c r="M11" s="226" t="s">
        <v>742</v>
      </c>
      <c r="N11" s="214" t="b">
        <v>0</v>
      </c>
      <c r="O11" s="220"/>
      <c r="P11" s="225">
        <f>[2]Nettoprisliste!$G$269</f>
        <v>0</v>
      </c>
      <c r="Q11" s="220"/>
    </row>
    <row r="12" spans="2:26" s="244" customFormat="1" x14ac:dyDescent="0.2">
      <c r="B12" s="259" t="s">
        <v>743</v>
      </c>
      <c r="C12" s="251"/>
      <c r="D12" s="217">
        <v>0.25</v>
      </c>
      <c r="E12" s="280" t="s">
        <v>783</v>
      </c>
      <c r="F12" s="251"/>
      <c r="G12" s="251"/>
      <c r="H12" s="254"/>
      <c r="L12" s="220"/>
      <c r="M12" s="226" t="s">
        <v>744</v>
      </c>
      <c r="N12" s="214" t="b">
        <v>0</v>
      </c>
      <c r="O12" s="220"/>
      <c r="P12" s="220"/>
      <c r="Q12" s="220"/>
    </row>
    <row r="13" spans="2:26" s="220" customFormat="1" ht="15.75" hidden="1" x14ac:dyDescent="0.25">
      <c r="B13" s="222" t="s">
        <v>736</v>
      </c>
      <c r="C13" s="230">
        <f>IF(N9=FALSE,O9,P9)/100</f>
        <v>0.25</v>
      </c>
      <c r="D13" s="231">
        <f>-D4*C13</f>
        <v>0</v>
      </c>
      <c r="E13" s="221"/>
      <c r="F13" s="221"/>
      <c r="G13" s="221"/>
      <c r="H13" s="223"/>
      <c r="M13" s="226" t="s">
        <v>745</v>
      </c>
      <c r="P13" s="225">
        <v>0</v>
      </c>
    </row>
    <row r="14" spans="2:26" s="220" customFormat="1" ht="15.75" hidden="1" x14ac:dyDescent="0.25">
      <c r="B14" s="222" t="s">
        <v>746</v>
      </c>
      <c r="C14" s="221"/>
      <c r="D14" s="231">
        <f>D4+D13</f>
        <v>0</v>
      </c>
      <c r="E14" s="221"/>
      <c r="F14" s="221"/>
      <c r="G14" s="221"/>
      <c r="H14" s="223"/>
      <c r="M14" s="226" t="s">
        <v>774</v>
      </c>
      <c r="P14" s="225">
        <f>[2]Nettoprisliste!$G$316</f>
        <v>22.85</v>
      </c>
    </row>
    <row r="15" spans="2:26" s="220" customFormat="1" ht="15.75" hidden="1" x14ac:dyDescent="0.25">
      <c r="B15" s="222" t="s">
        <v>747</v>
      </c>
      <c r="C15" s="221"/>
      <c r="D15" s="231">
        <f>IF(N10=FALSE,O10,P10)</f>
        <v>0</v>
      </c>
      <c r="E15" s="221"/>
      <c r="F15" s="221"/>
      <c r="G15" s="221"/>
      <c r="H15" s="223"/>
      <c r="M15" s="226" t="s">
        <v>272</v>
      </c>
      <c r="P15" s="225">
        <f>[2]Nettoprisliste!$G$311</f>
        <v>5.87</v>
      </c>
    </row>
    <row r="16" spans="2:26" s="220" customFormat="1" ht="15.75" hidden="1" x14ac:dyDescent="0.25">
      <c r="B16" s="222" t="s">
        <v>748</v>
      </c>
      <c r="C16" s="230">
        <v>0.06</v>
      </c>
      <c r="D16" s="231">
        <f>(D14+D15)*C16</f>
        <v>0</v>
      </c>
      <c r="E16" s="221"/>
      <c r="F16" s="221"/>
      <c r="G16" s="221"/>
      <c r="H16" s="223"/>
      <c r="M16" s="226" t="s">
        <v>775</v>
      </c>
      <c r="P16" s="225">
        <f>[2]Nettoprisliste!$G$312</f>
        <v>7.92</v>
      </c>
    </row>
    <row r="17" spans="2:17" s="220" customFormat="1" ht="15.75" hidden="1" x14ac:dyDescent="0.25">
      <c r="B17" s="222" t="s">
        <v>742</v>
      </c>
      <c r="C17" s="221"/>
      <c r="D17" s="231">
        <f>IF(D4=0,0,IF(N11=TRUE,0,P11))</f>
        <v>0</v>
      </c>
      <c r="E17" s="221"/>
      <c r="F17" s="221"/>
      <c r="G17" s="221"/>
      <c r="H17" s="223"/>
      <c r="M17" s="226" t="s">
        <v>749</v>
      </c>
      <c r="N17" s="218">
        <v>2</v>
      </c>
      <c r="P17" s="229"/>
    </row>
    <row r="18" spans="2:17" s="220" customFormat="1" ht="15.75" hidden="1" x14ac:dyDescent="0.25">
      <c r="B18" s="222" t="s">
        <v>774</v>
      </c>
      <c r="C18" s="221"/>
      <c r="D18" s="231">
        <f>IF(D4="",0,IF(N10=TRUE,0,IF(N12=TRUE,P14,0)))</f>
        <v>0</v>
      </c>
      <c r="E18" s="221"/>
      <c r="F18" s="221"/>
      <c r="G18" s="221"/>
      <c r="H18" s="223"/>
      <c r="M18" s="220" t="s">
        <v>750</v>
      </c>
      <c r="P18" s="225">
        <f>[2]Nettoprisliste!$G$272</f>
        <v>750</v>
      </c>
    </row>
    <row r="19" spans="2:17" s="220" customFormat="1" hidden="1" x14ac:dyDescent="0.2">
      <c r="B19" s="222" t="s">
        <v>751</v>
      </c>
      <c r="C19" s="230">
        <v>0.1</v>
      </c>
      <c r="D19" s="232">
        <f>D18*C19</f>
        <v>0</v>
      </c>
      <c r="E19" s="221"/>
      <c r="F19" s="221"/>
      <c r="G19" s="221"/>
      <c r="H19" s="223"/>
      <c r="M19" s="226"/>
      <c r="N19" s="233"/>
    </row>
    <row r="20" spans="2:17" s="220" customFormat="1" ht="15.75" hidden="1" x14ac:dyDescent="0.25">
      <c r="B20" s="222" t="s">
        <v>752</v>
      </c>
      <c r="C20" s="221"/>
      <c r="D20" s="231">
        <f>IF(D4="",0,IF(N10=TRUE,0,IF(N12=TRUE,P13,0)))</f>
        <v>0</v>
      </c>
      <c r="E20" s="221"/>
      <c r="F20" s="221"/>
      <c r="G20" s="221"/>
      <c r="H20" s="223"/>
      <c r="M20" s="226"/>
      <c r="N20" s="233"/>
    </row>
    <row r="21" spans="2:17" s="220" customFormat="1" hidden="1" x14ac:dyDescent="0.2">
      <c r="B21" s="222" t="s">
        <v>751</v>
      </c>
      <c r="C21" s="230">
        <v>0.1</v>
      </c>
      <c r="D21" s="232">
        <f>D20*C21</f>
        <v>0</v>
      </c>
      <c r="E21" s="221"/>
      <c r="F21" s="221"/>
      <c r="G21" s="221"/>
      <c r="H21" s="223"/>
    </row>
    <row r="22" spans="2:17" s="220" customFormat="1" ht="15.75" hidden="1" x14ac:dyDescent="0.25">
      <c r="B22" s="222" t="s">
        <v>272</v>
      </c>
      <c r="C22" s="221"/>
      <c r="D22" s="231">
        <f>IF(D4="",0,IF(N10=TRUE,0,IF(N12=TRUE,0,P15)))</f>
        <v>0</v>
      </c>
      <c r="E22" s="221"/>
      <c r="F22" s="221"/>
      <c r="G22" s="221"/>
      <c r="H22" s="223"/>
      <c r="M22" s="220">
        <f>IF(D35&lt;50,1,IF(D35&lt;100,2,IF(D35&lt;150,3)))</f>
        <v>1</v>
      </c>
      <c r="Q22" s="225"/>
    </row>
    <row r="23" spans="2:17" s="220" customFormat="1" hidden="1" x14ac:dyDescent="0.2">
      <c r="B23" s="222" t="s">
        <v>751</v>
      </c>
      <c r="C23" s="230">
        <v>0.1</v>
      </c>
      <c r="D23" s="232">
        <f>D22*C23</f>
        <v>0</v>
      </c>
      <c r="E23" s="221"/>
      <c r="F23" s="221"/>
      <c r="G23" s="221"/>
      <c r="H23" s="223"/>
    </row>
    <row r="24" spans="2:17" s="220" customFormat="1" ht="15.75" hidden="1" x14ac:dyDescent="0.25">
      <c r="B24" s="222" t="s">
        <v>782</v>
      </c>
      <c r="C24" s="221"/>
      <c r="D24" s="231">
        <f>IF(D4="",0,IF(N10=TRUE,0,P16))</f>
        <v>0</v>
      </c>
      <c r="E24" s="221"/>
      <c r="F24" s="221"/>
      <c r="G24" s="221"/>
      <c r="H24" s="223"/>
    </row>
    <row r="25" spans="2:17" s="220" customFormat="1" hidden="1" x14ac:dyDescent="0.2">
      <c r="B25" s="234" t="s">
        <v>751</v>
      </c>
      <c r="C25" s="235">
        <v>0.1</v>
      </c>
      <c r="D25" s="236">
        <f>D24*C25</f>
        <v>0</v>
      </c>
      <c r="E25" s="221"/>
      <c r="F25" s="221"/>
      <c r="G25" s="221"/>
      <c r="H25" s="223"/>
    </row>
    <row r="26" spans="2:17" s="220" customFormat="1" hidden="1" x14ac:dyDescent="0.2">
      <c r="B26" s="222" t="s">
        <v>753</v>
      </c>
      <c r="C26" s="221"/>
      <c r="D26" s="232">
        <f>SUM(D14:D25)</f>
        <v>0</v>
      </c>
      <c r="E26" s="221"/>
      <c r="F26" s="221"/>
      <c r="G26" s="221"/>
      <c r="H26" s="223"/>
    </row>
    <row r="27" spans="2:17" s="220" customFormat="1" hidden="1" x14ac:dyDescent="0.2">
      <c r="B27" s="222" t="s">
        <v>784</v>
      </c>
      <c r="C27" s="230">
        <f>[1]Prisliste!F5</f>
        <v>0.15</v>
      </c>
      <c r="D27" s="232">
        <f>D26*C27</f>
        <v>0</v>
      </c>
      <c r="E27" s="221"/>
      <c r="F27" s="221"/>
      <c r="G27" s="221"/>
      <c r="H27" s="223"/>
    </row>
    <row r="28" spans="2:17" s="220" customFormat="1" hidden="1" x14ac:dyDescent="0.2">
      <c r="B28" s="228" t="s">
        <v>753</v>
      </c>
      <c r="C28" s="230"/>
      <c r="D28" s="232">
        <f>SUM(D26:D27)</f>
        <v>0</v>
      </c>
      <c r="E28" s="221"/>
      <c r="F28" s="221"/>
      <c r="G28" s="221"/>
      <c r="H28" s="223"/>
    </row>
    <row r="29" spans="2:17" s="220" customFormat="1" hidden="1" x14ac:dyDescent="0.2">
      <c r="B29" s="222" t="s">
        <v>743</v>
      </c>
      <c r="C29" s="230"/>
      <c r="D29" s="232">
        <f>D28*D12</f>
        <v>0</v>
      </c>
      <c r="E29" s="221"/>
      <c r="F29" s="221"/>
      <c r="G29" s="221"/>
      <c r="H29" s="223"/>
    </row>
    <row r="30" spans="2:17" s="220" customFormat="1" hidden="1" x14ac:dyDescent="0.2">
      <c r="B30" s="234" t="s">
        <v>749</v>
      </c>
      <c r="C30" s="237">
        <f>D11</f>
        <v>0.33</v>
      </c>
      <c r="D30" s="236">
        <f>IF(N17=1,D10*C30,0)</f>
        <v>0</v>
      </c>
      <c r="E30" s="221"/>
      <c r="F30" s="221"/>
      <c r="G30" s="221"/>
      <c r="H30" s="223"/>
    </row>
    <row r="31" spans="2:17" s="220" customFormat="1" hidden="1" x14ac:dyDescent="0.2">
      <c r="B31" s="224" t="s">
        <v>754</v>
      </c>
      <c r="C31" s="238"/>
      <c r="D31" s="232">
        <f>SUM(D28:D30)</f>
        <v>0</v>
      </c>
      <c r="E31" s="221"/>
      <c r="F31" s="221"/>
      <c r="G31" s="221"/>
      <c r="H31" s="223"/>
    </row>
    <row r="32" spans="2:17" s="220" customFormat="1" hidden="1" x14ac:dyDescent="0.2">
      <c r="B32" s="234" t="s">
        <v>755</v>
      </c>
      <c r="C32" s="235">
        <v>0.25</v>
      </c>
      <c r="D32" s="236">
        <f>D31*C32</f>
        <v>0</v>
      </c>
      <c r="E32" s="221"/>
      <c r="G32" s="221"/>
      <c r="H32" s="223"/>
    </row>
    <row r="33" spans="2:17" s="220" customFormat="1" ht="13.5" hidden="1" thickBot="1" x14ac:dyDescent="0.25">
      <c r="B33" s="239" t="s">
        <v>756</v>
      </c>
      <c r="C33" s="240"/>
      <c r="D33" s="241">
        <f>SUM(D31:D32)</f>
        <v>0</v>
      </c>
      <c r="E33" s="221"/>
      <c r="F33" s="242"/>
      <c r="G33" s="221"/>
      <c r="H33" s="223"/>
    </row>
    <row r="34" spans="2:17" s="244" customFormat="1" ht="13.5" customHeight="1" x14ac:dyDescent="0.2">
      <c r="B34" s="253"/>
      <c r="C34" s="251"/>
      <c r="D34" s="260"/>
      <c r="E34" s="251"/>
      <c r="H34" s="254"/>
      <c r="L34" s="220"/>
      <c r="M34" s="220"/>
      <c r="N34" s="220"/>
      <c r="O34" s="220"/>
      <c r="P34" s="220"/>
      <c r="Q34" s="220"/>
    </row>
    <row r="35" spans="2:17" s="244" customFormat="1" x14ac:dyDescent="0.2">
      <c r="B35" s="259" t="s">
        <v>757</v>
      </c>
      <c r="C35" s="251"/>
      <c r="D35" s="279"/>
      <c r="E35" s="251"/>
      <c r="F35" s="281" t="s">
        <v>785</v>
      </c>
      <c r="G35" s="281"/>
      <c r="H35" s="262">
        <f>D33</f>
        <v>0</v>
      </c>
      <c r="L35" s="220"/>
      <c r="M35" s="220"/>
      <c r="N35" s="220"/>
      <c r="O35" s="220"/>
      <c r="P35" s="220"/>
      <c r="Q35" s="220"/>
    </row>
    <row r="36" spans="2:17" s="244" customFormat="1" x14ac:dyDescent="0.2">
      <c r="B36" s="253"/>
      <c r="C36" s="251"/>
      <c r="D36" s="263"/>
      <c r="E36" s="251"/>
      <c r="F36" s="263" t="s">
        <v>758</v>
      </c>
      <c r="G36" s="263"/>
      <c r="H36" s="262"/>
      <c r="L36" s="220"/>
      <c r="M36" s="220"/>
      <c r="N36" s="220"/>
      <c r="O36" s="220"/>
      <c r="P36" s="220"/>
      <c r="Q36" s="220"/>
    </row>
    <row r="37" spans="2:17" s="244" customFormat="1" ht="15.75" x14ac:dyDescent="0.25">
      <c r="B37" s="259" t="s">
        <v>759</v>
      </c>
      <c r="C37" s="251"/>
      <c r="D37" s="264">
        <f>P18</f>
        <v>750</v>
      </c>
      <c r="E37" s="251"/>
      <c r="F37" s="263" t="s">
        <v>760</v>
      </c>
      <c r="G37" s="251"/>
      <c r="H37" s="262"/>
      <c r="L37" s="220"/>
      <c r="M37" s="220"/>
      <c r="N37" s="220"/>
      <c r="O37" s="220"/>
      <c r="P37" s="220"/>
      <c r="Q37" s="220"/>
    </row>
    <row r="38" spans="2:17" s="244" customFormat="1" x14ac:dyDescent="0.2">
      <c r="B38" s="265" t="s">
        <v>761</v>
      </c>
      <c r="C38" s="266"/>
      <c r="D38" s="261"/>
      <c r="E38" s="266"/>
      <c r="F38" s="266"/>
      <c r="G38" s="266"/>
      <c r="H38" s="267"/>
      <c r="L38" s="220"/>
      <c r="M38" s="220"/>
      <c r="N38" s="220"/>
      <c r="O38" s="220"/>
      <c r="P38" s="220"/>
      <c r="Q38" s="220"/>
    </row>
    <row r="39" spans="2:17" s="244" customFormat="1" x14ac:dyDescent="0.2">
      <c r="B39" s="268" t="s">
        <v>762</v>
      </c>
      <c r="C39" s="269"/>
      <c r="D39" s="270">
        <f>IF(D4="",0,D35*D33+D37+(D37*C32))</f>
        <v>0</v>
      </c>
      <c r="E39" s="251"/>
      <c r="F39" s="251" t="str">
        <f>IF(N10=TRUE,"Prisen er en tilleggspris til standardparkett.","")</f>
        <v/>
      </c>
      <c r="G39" s="251"/>
      <c r="H39" s="254"/>
      <c r="L39" s="220"/>
      <c r="M39" s="220"/>
      <c r="N39" s="220"/>
      <c r="O39" s="220"/>
      <c r="P39" s="220"/>
      <c r="Q39" s="220"/>
    </row>
    <row r="40" spans="2:17" s="244" customFormat="1" ht="13.5" thickBot="1" x14ac:dyDescent="0.25">
      <c r="B40" s="271" t="s">
        <v>763</v>
      </c>
      <c r="C40" s="272"/>
      <c r="D40" s="272" t="str">
        <f>D35*C30&amp; " timer"</f>
        <v>0 timer</v>
      </c>
      <c r="E40" s="272"/>
      <c r="F40" s="273" t="str">
        <f>IF(N17=1,"Kostnader til montasje er medregnet i prisen.","Kostnader til montasje er ikke medregnet i prisen.")</f>
        <v>Kostnader til montasje er ikke medregnet i prisen.</v>
      </c>
      <c r="G40" s="272"/>
      <c r="H40" s="274"/>
      <c r="L40" s="220"/>
      <c r="M40" s="220"/>
      <c r="N40" s="220"/>
      <c r="O40" s="220"/>
      <c r="P40" s="220"/>
      <c r="Q40" s="220"/>
    </row>
    <row r="41" spans="2:17" s="244" customFormat="1" ht="14.25" thickTop="1" thickBot="1" x14ac:dyDescent="0.25">
      <c r="L41" s="220"/>
      <c r="M41" s="220"/>
      <c r="N41" s="220"/>
      <c r="O41" s="220"/>
      <c r="P41" s="220"/>
      <c r="Q41" s="220"/>
    </row>
    <row r="42" spans="2:17" s="244" customFormat="1" ht="14.25" thickTop="1" thickBot="1" x14ac:dyDescent="0.25">
      <c r="B42" s="275" t="s">
        <v>764</v>
      </c>
      <c r="C42" s="247"/>
      <c r="D42" s="247"/>
      <c r="E42" s="247"/>
      <c r="F42" s="247"/>
      <c r="G42" s="247"/>
      <c r="H42" s="276"/>
      <c r="L42" s="220"/>
      <c r="M42" s="220"/>
      <c r="N42" s="220"/>
      <c r="O42" s="220"/>
      <c r="P42" s="220"/>
      <c r="Q42" s="220"/>
    </row>
    <row r="43" spans="2:17" s="244" customFormat="1" ht="13.5" thickTop="1" x14ac:dyDescent="0.2">
      <c r="B43" s="268" t="s">
        <v>765</v>
      </c>
      <c r="C43" s="251"/>
      <c r="D43" s="251"/>
      <c r="E43" s="251"/>
      <c r="F43" s="251"/>
      <c r="G43" s="251"/>
      <c r="H43" s="254"/>
      <c r="L43" s="220"/>
      <c r="M43" s="220"/>
      <c r="N43" s="220"/>
      <c r="O43" s="220"/>
      <c r="P43" s="220"/>
      <c r="Q43" s="220"/>
    </row>
    <row r="44" spans="2:17" s="244" customFormat="1" x14ac:dyDescent="0.2">
      <c r="B44" s="268" t="s">
        <v>766</v>
      </c>
      <c r="C44" s="251"/>
      <c r="D44" s="251"/>
      <c r="E44" s="251"/>
      <c r="F44" s="251"/>
      <c r="G44" s="251"/>
      <c r="H44" s="254"/>
      <c r="L44" s="220"/>
      <c r="M44" s="220"/>
      <c r="N44" s="220"/>
      <c r="O44" s="220"/>
      <c r="P44" s="220"/>
      <c r="Q44" s="220"/>
    </row>
    <row r="45" spans="2:17" s="244" customFormat="1" x14ac:dyDescent="0.2">
      <c r="B45" s="268" t="s">
        <v>767</v>
      </c>
      <c r="C45" s="251"/>
      <c r="D45" s="251"/>
      <c r="E45" s="251"/>
      <c r="F45" s="251"/>
      <c r="G45" s="251"/>
      <c r="H45" s="254"/>
      <c r="L45" s="220"/>
      <c r="M45" s="220"/>
      <c r="N45" s="220"/>
      <c r="O45" s="220"/>
      <c r="P45" s="220"/>
      <c r="Q45" s="220"/>
    </row>
    <row r="46" spans="2:17" s="244" customFormat="1" x14ac:dyDescent="0.2">
      <c r="B46" s="268" t="s">
        <v>768</v>
      </c>
      <c r="C46" s="251"/>
      <c r="D46" s="251"/>
      <c r="E46" s="251"/>
      <c r="F46" s="251"/>
      <c r="G46" s="251"/>
      <c r="H46" s="254"/>
      <c r="L46" s="220"/>
      <c r="M46" s="220"/>
      <c r="N46" s="220"/>
      <c r="O46" s="220"/>
      <c r="P46" s="220"/>
      <c r="Q46" s="220"/>
    </row>
    <row r="47" spans="2:17" s="244" customFormat="1" x14ac:dyDescent="0.2">
      <c r="B47" s="268" t="s">
        <v>769</v>
      </c>
      <c r="C47" s="251"/>
      <c r="D47" s="251"/>
      <c r="E47" s="251"/>
      <c r="F47" s="251"/>
      <c r="G47" s="251"/>
      <c r="H47" s="254"/>
      <c r="L47" s="220"/>
      <c r="M47" s="220"/>
      <c r="N47" s="220"/>
      <c r="O47" s="220"/>
      <c r="P47" s="220"/>
      <c r="Q47" s="220"/>
    </row>
    <row r="48" spans="2:17" s="244" customFormat="1" x14ac:dyDescent="0.2">
      <c r="B48" s="268" t="s">
        <v>770</v>
      </c>
      <c r="C48" s="251"/>
      <c r="D48" s="251"/>
      <c r="E48" s="251"/>
      <c r="F48" s="251"/>
      <c r="G48" s="251"/>
      <c r="H48" s="254"/>
      <c r="L48" s="220"/>
      <c r="M48" s="220"/>
      <c r="N48" s="220"/>
      <c r="O48" s="220"/>
      <c r="P48" s="220"/>
      <c r="Q48" s="220"/>
    </row>
    <row r="49" spans="2:17" s="244" customFormat="1" x14ac:dyDescent="0.2">
      <c r="B49" s="268" t="s">
        <v>778</v>
      </c>
      <c r="C49" s="251"/>
      <c r="D49" s="251"/>
      <c r="E49" s="251"/>
      <c r="F49" s="251"/>
      <c r="G49" s="251"/>
      <c r="H49" s="254"/>
      <c r="L49" s="220"/>
      <c r="M49" s="220"/>
      <c r="N49" s="220"/>
      <c r="O49" s="220"/>
      <c r="P49" s="220"/>
      <c r="Q49" s="220"/>
    </row>
    <row r="50" spans="2:17" s="244" customFormat="1" x14ac:dyDescent="0.2">
      <c r="B50" s="268" t="s">
        <v>771</v>
      </c>
      <c r="C50" s="251"/>
      <c r="D50" s="251"/>
      <c r="E50" s="251"/>
      <c r="F50" s="251"/>
      <c r="G50" s="251"/>
      <c r="H50" s="254"/>
      <c r="L50" s="220"/>
      <c r="M50" s="220"/>
      <c r="N50" s="220"/>
      <c r="O50" s="220"/>
      <c r="P50" s="220"/>
      <c r="Q50" s="220"/>
    </row>
    <row r="51" spans="2:17" s="244" customFormat="1" x14ac:dyDescent="0.2">
      <c r="B51" s="268" t="s">
        <v>772</v>
      </c>
      <c r="C51" s="251"/>
      <c r="D51" s="251"/>
      <c r="E51" s="251"/>
      <c r="F51" s="251"/>
      <c r="G51" s="251"/>
      <c r="H51" s="254"/>
      <c r="L51" s="220"/>
      <c r="M51" s="220"/>
      <c r="N51" s="220"/>
      <c r="O51" s="220"/>
      <c r="P51" s="220"/>
      <c r="Q51" s="220"/>
    </row>
    <row r="52" spans="2:17" s="244" customFormat="1" ht="13.5" thickBot="1" x14ac:dyDescent="0.25">
      <c r="B52" s="277" t="s">
        <v>773</v>
      </c>
      <c r="C52" s="272"/>
      <c r="D52" s="272"/>
      <c r="E52" s="272"/>
      <c r="F52" s="272"/>
      <c r="G52" s="272"/>
      <c r="H52" s="274"/>
      <c r="L52" s="220"/>
      <c r="M52" s="220"/>
      <c r="N52" s="220"/>
      <c r="O52" s="220"/>
      <c r="P52" s="220"/>
      <c r="Q52" s="220"/>
    </row>
    <row r="53" spans="2:17" s="244" customFormat="1" ht="13.5" thickTop="1" x14ac:dyDescent="0.2">
      <c r="L53" s="220"/>
      <c r="M53" s="220"/>
      <c r="N53" s="220"/>
      <c r="O53" s="220"/>
      <c r="P53" s="220"/>
      <c r="Q53" s="220"/>
    </row>
    <row r="54" spans="2:17" s="244" customFormat="1" x14ac:dyDescent="0.2">
      <c r="L54" s="220"/>
      <c r="M54" s="220"/>
      <c r="N54" s="220"/>
      <c r="O54" s="220"/>
      <c r="P54" s="220"/>
      <c r="Q54" s="220"/>
    </row>
    <row r="55" spans="2:17" s="244" customFormat="1" x14ac:dyDescent="0.2">
      <c r="L55" s="220"/>
      <c r="M55" s="220"/>
      <c r="N55" s="220"/>
      <c r="O55" s="220"/>
      <c r="P55" s="220"/>
      <c r="Q55" s="220"/>
    </row>
    <row r="56" spans="2:17" s="244" customFormat="1" x14ac:dyDescent="0.2">
      <c r="L56" s="220"/>
      <c r="M56" s="220"/>
      <c r="N56" s="220"/>
      <c r="O56" s="220"/>
      <c r="P56" s="220"/>
      <c r="Q56" s="220"/>
    </row>
    <row r="57" spans="2:17" s="244" customFormat="1" x14ac:dyDescent="0.2">
      <c r="L57" s="220"/>
      <c r="M57" s="220"/>
      <c r="N57" s="220"/>
      <c r="O57" s="220"/>
      <c r="P57" s="220"/>
      <c r="Q57" s="220"/>
    </row>
    <row r="58" spans="2:17" s="244" customFormat="1" x14ac:dyDescent="0.2">
      <c r="L58" s="220"/>
      <c r="M58" s="220"/>
      <c r="N58" s="220"/>
      <c r="O58" s="220"/>
      <c r="P58" s="220"/>
      <c r="Q58" s="220"/>
    </row>
    <row r="59" spans="2:17" s="244" customFormat="1" x14ac:dyDescent="0.2">
      <c r="L59" s="220"/>
      <c r="M59" s="220"/>
      <c r="N59" s="220"/>
      <c r="O59" s="220"/>
      <c r="P59" s="220"/>
      <c r="Q59" s="220"/>
    </row>
    <row r="60" spans="2:17" s="244" customFormat="1" x14ac:dyDescent="0.2">
      <c r="L60" s="220"/>
      <c r="M60" s="220"/>
      <c r="N60" s="220"/>
      <c r="O60" s="220"/>
      <c r="P60" s="220"/>
      <c r="Q60" s="220"/>
    </row>
    <row r="61" spans="2:17" s="244" customFormat="1" x14ac:dyDescent="0.2">
      <c r="L61" s="220"/>
      <c r="M61" s="220"/>
      <c r="N61" s="220"/>
      <c r="O61" s="220"/>
      <c r="P61" s="220"/>
      <c r="Q61" s="220"/>
    </row>
    <row r="62" spans="2:17" s="244" customFormat="1" x14ac:dyDescent="0.2">
      <c r="L62" s="220"/>
      <c r="M62" s="220"/>
      <c r="N62" s="220"/>
      <c r="O62" s="220"/>
      <c r="P62" s="220"/>
      <c r="Q62" s="220"/>
    </row>
    <row r="63" spans="2:17" s="244" customFormat="1" x14ac:dyDescent="0.2">
      <c r="L63" s="220"/>
      <c r="M63" s="220"/>
      <c r="N63" s="220"/>
      <c r="O63" s="220"/>
      <c r="P63" s="220"/>
      <c r="Q63" s="220"/>
    </row>
    <row r="64" spans="2:17" s="244" customFormat="1" x14ac:dyDescent="0.2">
      <c r="L64" s="220"/>
      <c r="M64" s="220"/>
      <c r="N64" s="220"/>
      <c r="O64" s="220"/>
      <c r="P64" s="220"/>
      <c r="Q64" s="220"/>
    </row>
    <row r="65" spans="12:17" s="244" customFormat="1" x14ac:dyDescent="0.2">
      <c r="L65" s="220"/>
      <c r="M65" s="220"/>
      <c r="N65" s="220"/>
      <c r="O65" s="220"/>
      <c r="P65" s="220"/>
      <c r="Q65" s="220"/>
    </row>
    <row r="66" spans="12:17" s="244" customFormat="1" x14ac:dyDescent="0.2">
      <c r="L66" s="220"/>
      <c r="M66" s="220"/>
      <c r="N66" s="220"/>
      <c r="O66" s="220"/>
      <c r="P66" s="220"/>
      <c r="Q66" s="220"/>
    </row>
    <row r="67" spans="12:17" s="244" customFormat="1" x14ac:dyDescent="0.2">
      <c r="L67" s="220"/>
      <c r="M67" s="220"/>
      <c r="N67" s="220"/>
      <c r="O67" s="220"/>
      <c r="P67" s="220"/>
      <c r="Q67" s="220"/>
    </row>
    <row r="68" spans="12:17" s="244" customFormat="1" x14ac:dyDescent="0.2">
      <c r="L68" s="220"/>
      <c r="M68" s="220"/>
      <c r="N68" s="220"/>
      <c r="O68" s="220"/>
      <c r="P68" s="220"/>
      <c r="Q68" s="220"/>
    </row>
    <row r="69" spans="12:17" s="244" customFormat="1" x14ac:dyDescent="0.2">
      <c r="L69" s="220"/>
      <c r="M69" s="220"/>
      <c r="N69" s="220"/>
      <c r="O69" s="220"/>
      <c r="P69" s="220"/>
      <c r="Q69" s="220"/>
    </row>
    <row r="70" spans="12:17" s="244" customFormat="1" x14ac:dyDescent="0.2">
      <c r="L70" s="220"/>
      <c r="M70" s="220"/>
      <c r="N70" s="220"/>
      <c r="O70" s="220"/>
      <c r="P70" s="220"/>
      <c r="Q70" s="220"/>
    </row>
    <row r="71" spans="12:17" s="244" customFormat="1" x14ac:dyDescent="0.2">
      <c r="L71" s="220"/>
      <c r="M71" s="220"/>
      <c r="N71" s="220"/>
      <c r="O71" s="220"/>
      <c r="P71" s="220"/>
      <c r="Q71" s="220"/>
    </row>
    <row r="72" spans="12:17" s="244" customFormat="1" x14ac:dyDescent="0.2">
      <c r="L72" s="220"/>
      <c r="M72" s="220"/>
      <c r="N72" s="220"/>
      <c r="O72" s="220"/>
      <c r="P72" s="220"/>
      <c r="Q72" s="220"/>
    </row>
    <row r="73" spans="12:17" s="244" customFormat="1" x14ac:dyDescent="0.2">
      <c r="L73" s="220"/>
      <c r="M73" s="220"/>
      <c r="N73" s="220"/>
      <c r="O73" s="220"/>
      <c r="P73" s="220"/>
      <c r="Q73" s="220"/>
    </row>
    <row r="74" spans="12:17" s="244" customFormat="1" x14ac:dyDescent="0.2">
      <c r="L74" s="220"/>
      <c r="M74" s="220"/>
      <c r="N74" s="220"/>
      <c r="O74" s="220"/>
      <c r="P74" s="220"/>
      <c r="Q74" s="220"/>
    </row>
    <row r="75" spans="12:17" s="244" customFormat="1" x14ac:dyDescent="0.2">
      <c r="L75" s="220"/>
      <c r="M75" s="220"/>
      <c r="N75" s="220"/>
      <c r="O75" s="220"/>
      <c r="P75" s="220"/>
      <c r="Q75" s="220"/>
    </row>
    <row r="76" spans="12:17" s="244" customFormat="1" x14ac:dyDescent="0.2">
      <c r="L76" s="220"/>
      <c r="M76" s="220"/>
      <c r="N76" s="220"/>
      <c r="O76" s="220"/>
      <c r="P76" s="220"/>
      <c r="Q76" s="220"/>
    </row>
    <row r="77" spans="12:17" s="244" customFormat="1" x14ac:dyDescent="0.2">
      <c r="L77" s="220"/>
      <c r="M77" s="220"/>
      <c r="N77" s="220"/>
      <c r="O77" s="220"/>
      <c r="P77" s="220"/>
      <c r="Q77" s="220"/>
    </row>
    <row r="78" spans="12:17" s="244" customFormat="1" x14ac:dyDescent="0.2">
      <c r="L78" s="220"/>
      <c r="M78" s="220"/>
      <c r="N78" s="220"/>
      <c r="O78" s="220"/>
      <c r="P78" s="220"/>
      <c r="Q78" s="220"/>
    </row>
    <row r="79" spans="12:17" s="244" customFormat="1" x14ac:dyDescent="0.2">
      <c r="L79" s="220"/>
      <c r="M79" s="220"/>
      <c r="N79" s="220"/>
      <c r="O79" s="220"/>
      <c r="P79" s="220"/>
      <c r="Q79" s="220"/>
    </row>
    <row r="80" spans="12:17" s="244" customFormat="1" x14ac:dyDescent="0.2">
      <c r="L80" s="220"/>
      <c r="M80" s="220"/>
      <c r="N80" s="220"/>
      <c r="O80" s="220"/>
      <c r="P80" s="220"/>
      <c r="Q80" s="220"/>
    </row>
    <row r="81" spans="12:17" s="244" customFormat="1" x14ac:dyDescent="0.2">
      <c r="L81" s="220"/>
      <c r="M81" s="220"/>
      <c r="N81" s="220"/>
      <c r="O81" s="220"/>
      <c r="P81" s="220"/>
      <c r="Q81" s="220"/>
    </row>
    <row r="82" spans="12:17" s="244" customFormat="1" x14ac:dyDescent="0.2">
      <c r="L82" s="220"/>
      <c r="M82" s="220"/>
      <c r="N82" s="220"/>
      <c r="O82" s="220"/>
      <c r="P82" s="220"/>
      <c r="Q82" s="220"/>
    </row>
    <row r="83" spans="12:17" s="244" customFormat="1" x14ac:dyDescent="0.2">
      <c r="L83" s="220"/>
      <c r="M83" s="220"/>
      <c r="N83" s="220"/>
      <c r="O83" s="220"/>
      <c r="P83" s="220"/>
      <c r="Q83" s="220"/>
    </row>
    <row r="84" spans="12:17" s="244" customFormat="1" x14ac:dyDescent="0.2">
      <c r="L84" s="220"/>
      <c r="M84" s="220"/>
      <c r="N84" s="220"/>
      <c r="O84" s="220"/>
      <c r="P84" s="220"/>
      <c r="Q84" s="220"/>
    </row>
    <row r="85" spans="12:17" s="244" customFormat="1" x14ac:dyDescent="0.2">
      <c r="L85" s="220"/>
      <c r="M85" s="220"/>
      <c r="N85" s="220"/>
      <c r="O85" s="220"/>
      <c r="P85" s="220"/>
      <c r="Q85" s="220"/>
    </row>
  </sheetData>
  <sheetProtection password="CA0F" sheet="1" objects="1" scenarios="1" selectLockedCells="1"/>
  <mergeCells count="10">
    <mergeCell ref="F35:G35"/>
    <mergeCell ref="B9:C9"/>
    <mergeCell ref="F2:G2"/>
    <mergeCell ref="E5:H5"/>
    <mergeCell ref="E6:H6"/>
    <mergeCell ref="B7:C7"/>
    <mergeCell ref="E7:H7"/>
    <mergeCell ref="B8:C8"/>
    <mergeCell ref="E8:H8"/>
    <mergeCell ref="E9:H9"/>
  </mergeCells>
  <dataValidations count="1">
    <dataValidation allowBlank="1" showInputMessage="1" showErrorMessage="1" promptTitle="Transporttillegg" prompt="Transporttillegget tilkommer leveranser utenom standardparkett." sqref="D37"/>
  </dataValidations>
  <pageMargins left="0.78740157480314965" right="0.78740157480314965" top="0.98425196850393704" bottom="0.98425196850393704" header="0.51181102362204722" footer="0.51181102362204722"/>
  <pageSetup scale="94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3</xdr:col>
                    <xdr:colOff>466725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3</xdr:col>
                    <xdr:colOff>466725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142875</xdr:rowOff>
                  </from>
                  <to>
                    <xdr:col>3</xdr:col>
                    <xdr:colOff>466725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print="0" autoFill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3</xdr:col>
                    <xdr:colOff>342900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print="0" autoFill="0" autoLine="0" autoPict="0">
                <anchor moveWithCells="1">
                  <from>
                    <xdr:col>3</xdr:col>
                    <xdr:colOff>400050</xdr:colOff>
                    <xdr:row>8</xdr:row>
                    <xdr:rowOff>0</xdr:rowOff>
                  </from>
                  <to>
                    <xdr:col>5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Label 6">
              <controlPr defaultSize="0" print="0" autoFill="0" autoLine="0" autoPict="0" macro="[3]!Gå_tilbake_til_produksjonsbeskrivelsen">
                <anchor moveWithCells="1" siz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7</xdr:col>
                    <xdr:colOff>1285875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323850</xdr:rowOff>
                  </from>
                  <to>
                    <xdr:col>3</xdr:col>
                    <xdr:colOff>466725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Label 8">
              <controlPr defaultSize="0" print="0" autoFill="0" autoLine="0" autoPict="0" macro="[3]!Gå_tilbake_til_produksjonsbeskrivelsen_uten_å_overføre_pris">
                <anchor moveWithCells="1" sizeWithCells="1">
                  <from>
                    <xdr:col>2</xdr:col>
                    <xdr:colOff>1047750</xdr:colOff>
                    <xdr:row>0</xdr:row>
                    <xdr:rowOff>0</xdr:rowOff>
                  </from>
                  <to>
                    <xdr:col>7</xdr:col>
                    <xdr:colOff>1276350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6"/>
  <sheetViews>
    <sheetView showGridLines="0" topLeftCell="A136" zoomScale="90" zoomScaleNormal="90" zoomScalePageLayoutView="110" workbookViewId="0">
      <selection activeCell="I156" sqref="I156"/>
    </sheetView>
  </sheetViews>
  <sheetFormatPr baseColWidth="10" defaultRowHeight="15.75" x14ac:dyDescent="0.25"/>
  <cols>
    <col min="1" max="1" width="31.375" style="8" customWidth="1"/>
    <col min="2" max="2" width="17.5" style="24" customWidth="1"/>
    <col min="3" max="3" width="19.625" style="8" bestFit="1" customWidth="1"/>
    <col min="4" max="4" width="11" style="2"/>
    <col min="5" max="5" width="11" style="29"/>
    <col min="6" max="6" width="13.125" style="29" bestFit="1" customWidth="1"/>
    <col min="7" max="7" width="11" style="2"/>
    <col min="8" max="8" width="11" style="29"/>
    <col min="9" max="9" width="13.875" style="29" customWidth="1"/>
    <col min="10" max="10" width="11" style="2"/>
    <col min="11" max="11" width="11" style="29"/>
    <col min="12" max="12" width="13.875" style="2" customWidth="1"/>
  </cols>
  <sheetData>
    <row r="2" spans="1:13" ht="15.75" customHeight="1" x14ac:dyDescent="0.25">
      <c r="C2" s="309" t="s">
        <v>711</v>
      </c>
      <c r="D2" s="309"/>
      <c r="E2" s="309"/>
      <c r="F2" s="24"/>
    </row>
    <row r="3" spans="1:13" ht="15.75" customHeight="1" x14ac:dyDescent="0.25">
      <c r="C3" s="309"/>
      <c r="D3" s="309"/>
      <c r="E3" s="309"/>
      <c r="F3" s="57"/>
    </row>
    <row r="4" spans="1:13" ht="16.5" thickBot="1" x14ac:dyDescent="0.3">
      <c r="C4" s="2" t="s">
        <v>720</v>
      </c>
    </row>
    <row r="5" spans="1:13" s="48" customFormat="1" ht="19.5" thickBot="1" x14ac:dyDescent="0.3">
      <c r="A5" s="46" t="s">
        <v>25</v>
      </c>
      <c r="B5" s="19"/>
      <c r="C5" s="46" t="s">
        <v>26</v>
      </c>
      <c r="D5" s="47" t="s">
        <v>27</v>
      </c>
      <c r="E5" s="49" t="s">
        <v>28</v>
      </c>
      <c r="F5" s="91" t="s">
        <v>642</v>
      </c>
      <c r="G5" s="146" t="s">
        <v>27</v>
      </c>
      <c r="H5" s="49" t="s">
        <v>28</v>
      </c>
      <c r="I5" s="91" t="s">
        <v>642</v>
      </c>
      <c r="J5" s="146" t="s">
        <v>27</v>
      </c>
      <c r="K5" s="49" t="s">
        <v>28</v>
      </c>
      <c r="L5" s="91" t="s">
        <v>642</v>
      </c>
    </row>
    <row r="6" spans="1:13" s="1" customFormat="1" x14ac:dyDescent="0.25">
      <c r="A6" s="123"/>
      <c r="B6" s="124"/>
      <c r="C6" s="123"/>
      <c r="D6" s="70"/>
      <c r="E6" s="69"/>
      <c r="F6" s="156"/>
      <c r="G6" s="70"/>
      <c r="H6" s="69"/>
      <c r="I6" s="156"/>
      <c r="J6" s="70"/>
      <c r="K6" s="69"/>
      <c r="L6" s="92"/>
      <c r="M6" s="4"/>
    </row>
    <row r="7" spans="1:13" s="17" customFormat="1" ht="21" x14ac:dyDescent="0.35">
      <c r="A7" s="125" t="s">
        <v>712</v>
      </c>
      <c r="B7" s="21"/>
      <c r="C7" s="126"/>
      <c r="D7" s="52" t="s">
        <v>40</v>
      </c>
      <c r="E7" s="76"/>
      <c r="F7" s="157"/>
      <c r="G7" s="147" t="s">
        <v>39</v>
      </c>
      <c r="H7" s="76"/>
      <c r="I7" s="157"/>
      <c r="J7" s="147" t="s">
        <v>48</v>
      </c>
      <c r="K7" s="76"/>
      <c r="L7" s="93"/>
    </row>
    <row r="8" spans="1:13" x14ac:dyDescent="0.25">
      <c r="A8" s="127"/>
      <c r="B8" s="64"/>
      <c r="C8" s="127"/>
      <c r="D8" s="30"/>
      <c r="E8" s="32"/>
      <c r="F8" s="158"/>
      <c r="G8" s="30"/>
      <c r="H8" s="38"/>
      <c r="I8" s="162"/>
      <c r="J8" s="39"/>
      <c r="K8" s="38"/>
      <c r="L8" s="94"/>
    </row>
    <row r="9" spans="1:13" s="34" customFormat="1" x14ac:dyDescent="0.25">
      <c r="A9" s="128" t="s">
        <v>6</v>
      </c>
      <c r="B9" s="22"/>
      <c r="C9" s="129" t="s">
        <v>590</v>
      </c>
      <c r="D9" s="35"/>
      <c r="E9" s="33"/>
      <c r="F9" s="159"/>
      <c r="G9" s="148" t="s">
        <v>588</v>
      </c>
      <c r="H9" s="79">
        <v>50712926</v>
      </c>
      <c r="I9" s="40">
        <v>299.52</v>
      </c>
      <c r="J9" s="53"/>
      <c r="K9" s="43"/>
      <c r="L9" s="95"/>
    </row>
    <row r="10" spans="1:13" s="34" customFormat="1" x14ac:dyDescent="0.25">
      <c r="A10" s="128" t="s">
        <v>592</v>
      </c>
      <c r="B10" s="22"/>
      <c r="C10" s="129"/>
      <c r="D10" s="35"/>
      <c r="E10" s="33"/>
      <c r="F10" s="40"/>
      <c r="G10" s="35"/>
      <c r="H10" s="43"/>
      <c r="I10" s="166"/>
      <c r="J10" s="148" t="s">
        <v>589</v>
      </c>
      <c r="K10" s="79">
        <v>50712900</v>
      </c>
      <c r="L10" s="40">
        <v>299.52</v>
      </c>
    </row>
    <row r="11" spans="1:13" x14ac:dyDescent="0.25">
      <c r="A11" s="127" t="s">
        <v>6</v>
      </c>
      <c r="B11" s="64"/>
      <c r="C11" s="127" t="s">
        <v>643</v>
      </c>
      <c r="D11" s="113" t="s">
        <v>646</v>
      </c>
      <c r="E11" s="75" t="s">
        <v>647</v>
      </c>
      <c r="F11" s="40">
        <v>418.08</v>
      </c>
      <c r="G11" s="149" t="s">
        <v>644</v>
      </c>
      <c r="H11" s="75" t="s">
        <v>645</v>
      </c>
      <c r="I11" s="40">
        <v>430.56</v>
      </c>
      <c r="J11" s="114"/>
      <c r="K11" s="42"/>
      <c r="L11" s="40"/>
    </row>
    <row r="12" spans="1:13" x14ac:dyDescent="0.25">
      <c r="A12" s="130"/>
      <c r="B12" s="130"/>
      <c r="C12" s="130"/>
      <c r="D12" s="114"/>
      <c r="E12" s="42"/>
      <c r="F12" s="40"/>
      <c r="G12" s="114"/>
      <c r="H12" s="42"/>
      <c r="I12" s="40"/>
      <c r="J12" s="114"/>
      <c r="K12" s="42"/>
      <c r="L12" s="40"/>
    </row>
    <row r="13" spans="1:13" s="17" customFormat="1" ht="21" x14ac:dyDescent="0.35">
      <c r="A13" s="131" t="s">
        <v>713</v>
      </c>
      <c r="B13" s="20"/>
      <c r="C13" s="60"/>
      <c r="D13" s="52" t="s">
        <v>40</v>
      </c>
      <c r="E13" s="76"/>
      <c r="F13" s="157"/>
      <c r="G13" s="147" t="s">
        <v>39</v>
      </c>
      <c r="H13" s="76"/>
      <c r="I13" s="157"/>
      <c r="J13" s="147" t="s">
        <v>48</v>
      </c>
      <c r="K13" s="76"/>
      <c r="L13" s="96"/>
    </row>
    <row r="14" spans="1:13" x14ac:dyDescent="0.25">
      <c r="A14" s="127"/>
      <c r="B14" s="64"/>
      <c r="C14" s="127"/>
      <c r="D14" s="30"/>
      <c r="E14" s="32"/>
      <c r="F14" s="158"/>
      <c r="G14" s="30"/>
      <c r="H14" s="38"/>
      <c r="I14" s="162"/>
      <c r="J14" s="39"/>
      <c r="K14" s="38"/>
      <c r="L14" s="94"/>
    </row>
    <row r="15" spans="1:13" s="34" customFormat="1" x14ac:dyDescent="0.25">
      <c r="A15" s="128" t="s">
        <v>593</v>
      </c>
      <c r="B15" s="22"/>
      <c r="C15" s="132" t="s">
        <v>591</v>
      </c>
      <c r="D15" s="35"/>
      <c r="E15" s="33"/>
      <c r="F15" s="160"/>
      <c r="G15" s="148" t="s">
        <v>594</v>
      </c>
      <c r="H15" s="80">
        <v>50640357</v>
      </c>
      <c r="I15" s="40">
        <v>491.84</v>
      </c>
      <c r="J15" s="35"/>
      <c r="K15" s="33"/>
      <c r="L15" s="97"/>
    </row>
    <row r="16" spans="1:13" s="34" customFormat="1" x14ac:dyDescent="0.25">
      <c r="A16" s="128" t="s">
        <v>597</v>
      </c>
      <c r="B16" s="22"/>
      <c r="C16" s="132" t="s">
        <v>591</v>
      </c>
      <c r="D16" s="35"/>
      <c r="E16" s="33"/>
      <c r="F16" s="160"/>
      <c r="G16" s="35"/>
      <c r="H16" s="33"/>
      <c r="I16" s="40"/>
      <c r="J16" s="148" t="s">
        <v>595</v>
      </c>
      <c r="K16" s="80">
        <v>50640361</v>
      </c>
      <c r="L16" s="40">
        <v>540.6</v>
      </c>
    </row>
    <row r="17" spans="1:13" s="34" customFormat="1" x14ac:dyDescent="0.25">
      <c r="A17" s="128" t="s">
        <v>598</v>
      </c>
      <c r="B17" s="22"/>
      <c r="C17" s="132" t="s">
        <v>591</v>
      </c>
      <c r="D17" s="35"/>
      <c r="E17" s="33"/>
      <c r="F17" s="160"/>
      <c r="G17" s="148" t="s">
        <v>596</v>
      </c>
      <c r="H17" s="80">
        <v>50640380</v>
      </c>
      <c r="I17" s="40">
        <v>469.58</v>
      </c>
      <c r="J17" s="35"/>
      <c r="K17" s="33"/>
      <c r="L17" s="97"/>
    </row>
    <row r="18" spans="1:13" s="34" customFormat="1" x14ac:dyDescent="0.25">
      <c r="A18" s="128" t="s">
        <v>598</v>
      </c>
      <c r="B18" s="22"/>
      <c r="C18" s="132" t="s">
        <v>651</v>
      </c>
      <c r="D18" s="35"/>
      <c r="E18" s="33"/>
      <c r="F18" s="160"/>
      <c r="G18" s="149" t="s">
        <v>652</v>
      </c>
      <c r="H18" s="75" t="s">
        <v>653</v>
      </c>
      <c r="I18" s="40">
        <v>575.58000000000004</v>
      </c>
      <c r="J18" s="35"/>
      <c r="K18" s="33"/>
      <c r="L18" s="97"/>
    </row>
    <row r="19" spans="1:13" s="34" customFormat="1" x14ac:dyDescent="0.25">
      <c r="A19" s="128" t="s">
        <v>598</v>
      </c>
      <c r="B19" s="22"/>
      <c r="C19" s="132" t="s">
        <v>654</v>
      </c>
      <c r="D19" s="35"/>
      <c r="E19" s="33"/>
      <c r="F19" s="160"/>
      <c r="G19" s="149" t="s">
        <v>655</v>
      </c>
      <c r="H19" s="75" t="s">
        <v>656</v>
      </c>
      <c r="I19" s="40">
        <v>492.9</v>
      </c>
      <c r="J19" s="35"/>
      <c r="K19" s="33"/>
      <c r="L19" s="97"/>
    </row>
    <row r="20" spans="1:13" s="34" customFormat="1" x14ac:dyDescent="0.25">
      <c r="A20" s="128"/>
      <c r="B20" s="22"/>
      <c r="C20" s="132"/>
      <c r="D20" s="35"/>
      <c r="E20" s="33"/>
      <c r="F20" s="160"/>
      <c r="G20" s="148"/>
      <c r="H20" s="80"/>
      <c r="I20" s="40"/>
      <c r="J20" s="35"/>
      <c r="K20" s="33"/>
      <c r="L20" s="97"/>
    </row>
    <row r="21" spans="1:13" s="17" customFormat="1" ht="21" x14ac:dyDescent="0.35">
      <c r="A21" s="133" t="s">
        <v>714</v>
      </c>
      <c r="B21" s="20"/>
      <c r="C21" s="60"/>
      <c r="D21" s="52" t="s">
        <v>40</v>
      </c>
      <c r="E21" s="76"/>
      <c r="F21" s="157"/>
      <c r="G21" s="147" t="s">
        <v>39</v>
      </c>
      <c r="H21" s="76"/>
      <c r="I21" s="157"/>
      <c r="J21" s="147" t="s">
        <v>48</v>
      </c>
      <c r="K21" s="76"/>
      <c r="L21" s="96"/>
    </row>
    <row r="22" spans="1:13" s="1" customFormat="1" x14ac:dyDescent="0.25">
      <c r="A22" s="134"/>
      <c r="B22" s="135"/>
      <c r="C22" s="134"/>
      <c r="D22" s="51"/>
      <c r="E22" s="58"/>
      <c r="F22" s="40"/>
      <c r="G22" s="51"/>
      <c r="H22" s="58"/>
      <c r="I22" s="167"/>
      <c r="J22" s="51"/>
      <c r="K22" s="58"/>
      <c r="L22" s="99"/>
    </row>
    <row r="23" spans="1:13" s="34" customFormat="1" x14ac:dyDescent="0.25">
      <c r="A23" s="128" t="s">
        <v>6</v>
      </c>
      <c r="B23" s="22"/>
      <c r="C23" s="132" t="s">
        <v>648</v>
      </c>
      <c r="D23" s="113" t="s">
        <v>649</v>
      </c>
      <c r="E23" s="75" t="s">
        <v>650</v>
      </c>
      <c r="F23" s="40">
        <v>445.2</v>
      </c>
      <c r="G23" s="98"/>
      <c r="H23" s="98"/>
      <c r="I23" s="40"/>
      <c r="J23" s="35"/>
      <c r="K23" s="33"/>
      <c r="L23" s="97"/>
    </row>
    <row r="24" spans="1:13" s="1" customFormat="1" x14ac:dyDescent="0.25">
      <c r="A24" s="134"/>
      <c r="B24" s="135"/>
      <c r="C24" s="134"/>
      <c r="D24" s="51"/>
      <c r="E24" s="58"/>
      <c r="F24" s="40"/>
      <c r="G24" s="51"/>
      <c r="H24" s="58"/>
      <c r="I24" s="167"/>
      <c r="J24" s="51"/>
      <c r="K24" s="58"/>
      <c r="L24" s="99"/>
    </row>
    <row r="25" spans="1:13" s="17" customFormat="1" ht="21" x14ac:dyDescent="0.35">
      <c r="A25" s="125" t="s">
        <v>657</v>
      </c>
      <c r="B25" s="21"/>
      <c r="C25" s="126"/>
      <c r="D25" s="52" t="s">
        <v>40</v>
      </c>
      <c r="E25" s="76"/>
      <c r="F25" s="157"/>
      <c r="G25" s="147" t="s">
        <v>39</v>
      </c>
      <c r="H25" s="76"/>
      <c r="I25" s="157"/>
      <c r="J25" s="147" t="s">
        <v>48</v>
      </c>
      <c r="K25" s="76"/>
      <c r="L25" s="93"/>
    </row>
    <row r="26" spans="1:13" x14ac:dyDescent="0.25">
      <c r="A26" s="136"/>
      <c r="B26" s="63"/>
      <c r="C26" s="136"/>
      <c r="D26" s="72"/>
      <c r="E26" s="71"/>
      <c r="F26" s="161"/>
      <c r="G26" s="72"/>
      <c r="H26" s="71"/>
      <c r="I26" s="168"/>
      <c r="J26" s="72"/>
      <c r="K26" s="71"/>
      <c r="L26" s="100"/>
    </row>
    <row r="27" spans="1:13" x14ac:dyDescent="0.25">
      <c r="A27" s="137" t="s">
        <v>0</v>
      </c>
      <c r="B27" s="62"/>
      <c r="C27" s="137" t="s">
        <v>1</v>
      </c>
      <c r="D27" s="30" t="s">
        <v>532</v>
      </c>
      <c r="E27" s="74">
        <v>50693258</v>
      </c>
      <c r="F27" s="40">
        <v>436.56</v>
      </c>
      <c r="G27" s="30" t="s">
        <v>543</v>
      </c>
      <c r="H27" s="74">
        <v>50693383</v>
      </c>
      <c r="I27" s="40">
        <v>451.86</v>
      </c>
      <c r="J27" s="39"/>
      <c r="K27" s="38"/>
      <c r="L27" s="94"/>
    </row>
    <row r="28" spans="1:13" x14ac:dyDescent="0.25">
      <c r="A28" s="137" t="s">
        <v>0</v>
      </c>
      <c r="B28" s="62"/>
      <c r="C28" s="137" t="s">
        <v>572</v>
      </c>
      <c r="D28" s="30" t="s">
        <v>533</v>
      </c>
      <c r="E28" s="74">
        <v>50693262</v>
      </c>
      <c r="F28" s="40">
        <v>428.4</v>
      </c>
      <c r="G28" s="30" t="s">
        <v>544</v>
      </c>
      <c r="H28" s="74">
        <v>50693398</v>
      </c>
      <c r="I28" s="40">
        <v>444.72</v>
      </c>
      <c r="J28" s="39"/>
      <c r="K28" s="38"/>
      <c r="L28" s="94"/>
    </row>
    <row r="29" spans="1:13" x14ac:dyDescent="0.25">
      <c r="A29" s="137" t="s">
        <v>29</v>
      </c>
      <c r="B29" s="62"/>
      <c r="C29" s="137" t="s">
        <v>1</v>
      </c>
      <c r="D29" s="30"/>
      <c r="E29" s="32"/>
      <c r="F29" s="40"/>
      <c r="G29" s="30" t="s">
        <v>545</v>
      </c>
      <c r="H29" s="73">
        <v>50693243</v>
      </c>
      <c r="I29" s="40">
        <v>465.12</v>
      </c>
      <c r="J29" s="39"/>
      <c r="K29" s="38"/>
      <c r="L29" s="94"/>
    </row>
    <row r="30" spans="1:13" x14ac:dyDescent="0.25">
      <c r="A30" s="137" t="s">
        <v>29</v>
      </c>
      <c r="B30" s="62"/>
      <c r="C30" s="137" t="s">
        <v>572</v>
      </c>
      <c r="D30" s="30"/>
      <c r="E30" s="32"/>
      <c r="F30" s="40"/>
      <c r="G30" s="30" t="s">
        <v>546</v>
      </c>
      <c r="H30" s="74">
        <v>50693542</v>
      </c>
      <c r="I30" s="40">
        <v>456.96</v>
      </c>
      <c r="J30" s="39"/>
      <c r="K30" s="38"/>
      <c r="L30" s="94"/>
    </row>
    <row r="31" spans="1:13" x14ac:dyDescent="0.25">
      <c r="A31" s="137" t="s">
        <v>2</v>
      </c>
      <c r="B31" s="62"/>
      <c r="C31" s="137" t="s">
        <v>1</v>
      </c>
      <c r="D31" s="30" t="s">
        <v>534</v>
      </c>
      <c r="E31" s="73">
        <v>50693334</v>
      </c>
      <c r="F31" s="40">
        <v>531.41999999999996</v>
      </c>
      <c r="G31" s="30" t="s">
        <v>547</v>
      </c>
      <c r="H31" s="73">
        <v>50693474</v>
      </c>
      <c r="I31" s="40">
        <v>545.70000000000005</v>
      </c>
      <c r="J31" s="39"/>
      <c r="K31" s="38"/>
      <c r="L31" s="94"/>
    </row>
    <row r="32" spans="1:13" x14ac:dyDescent="0.25">
      <c r="A32" s="127" t="s">
        <v>3</v>
      </c>
      <c r="B32" s="64"/>
      <c r="C32" s="127" t="s">
        <v>1</v>
      </c>
      <c r="D32" s="30" t="s">
        <v>535</v>
      </c>
      <c r="E32" s="73">
        <v>50693353</v>
      </c>
      <c r="F32" s="40">
        <v>425.34</v>
      </c>
      <c r="G32" s="30" t="s">
        <v>548</v>
      </c>
      <c r="H32" s="73">
        <v>50693402</v>
      </c>
      <c r="I32" s="40">
        <v>438.6</v>
      </c>
      <c r="J32" s="30"/>
      <c r="K32" s="32"/>
      <c r="L32" s="101"/>
      <c r="M32" s="7"/>
    </row>
    <row r="33" spans="1:13" x14ac:dyDescent="0.25">
      <c r="A33" s="127" t="s">
        <v>4</v>
      </c>
      <c r="B33" s="64"/>
      <c r="C33" s="127" t="s">
        <v>5</v>
      </c>
      <c r="D33" s="30" t="s">
        <v>536</v>
      </c>
      <c r="E33" s="73">
        <v>50693504</v>
      </c>
      <c r="F33" s="40">
        <v>390.66</v>
      </c>
      <c r="G33" s="30" t="s">
        <v>549</v>
      </c>
      <c r="H33" s="73">
        <v>50693417</v>
      </c>
      <c r="I33" s="40">
        <v>404.94</v>
      </c>
      <c r="J33" s="30"/>
      <c r="K33" s="32"/>
      <c r="L33" s="101"/>
      <c r="M33" s="7"/>
    </row>
    <row r="34" spans="1:13" x14ac:dyDescent="0.25">
      <c r="A34" s="127" t="s">
        <v>6</v>
      </c>
      <c r="B34" s="64"/>
      <c r="C34" s="127" t="s">
        <v>7</v>
      </c>
      <c r="D34" s="30" t="s">
        <v>537</v>
      </c>
      <c r="E34" s="74">
        <v>50693512</v>
      </c>
      <c r="F34" s="40">
        <v>487.56</v>
      </c>
      <c r="G34" s="30"/>
      <c r="H34" s="32"/>
      <c r="I34" s="40">
        <v>0</v>
      </c>
      <c r="J34" s="30"/>
      <c r="K34" s="32"/>
      <c r="L34" s="101"/>
      <c r="M34" s="7"/>
    </row>
    <row r="35" spans="1:13" x14ac:dyDescent="0.25">
      <c r="A35" s="127" t="s">
        <v>6</v>
      </c>
      <c r="B35" s="64"/>
      <c r="C35" s="127" t="s">
        <v>1</v>
      </c>
      <c r="D35" s="30" t="s">
        <v>538</v>
      </c>
      <c r="E35" s="73">
        <v>50693281</v>
      </c>
      <c r="F35" s="40">
        <v>444.72</v>
      </c>
      <c r="G35" s="30" t="s">
        <v>550</v>
      </c>
      <c r="H35" s="73">
        <v>50693436</v>
      </c>
      <c r="I35" s="40">
        <v>457.98</v>
      </c>
      <c r="J35" s="30" t="s">
        <v>563</v>
      </c>
      <c r="K35" s="73">
        <v>50693682</v>
      </c>
      <c r="L35" s="40">
        <v>490.62</v>
      </c>
      <c r="M35" s="7"/>
    </row>
    <row r="36" spans="1:13" x14ac:dyDescent="0.25">
      <c r="A36" s="127" t="s">
        <v>6</v>
      </c>
      <c r="B36" s="64"/>
      <c r="C36" s="127" t="s">
        <v>8</v>
      </c>
      <c r="D36" s="30" t="s">
        <v>539</v>
      </c>
      <c r="E36" s="73">
        <v>50693372</v>
      </c>
      <c r="F36" s="40">
        <v>422.28</v>
      </c>
      <c r="G36" s="30" t="s">
        <v>551</v>
      </c>
      <c r="H36" s="73">
        <v>50693455</v>
      </c>
      <c r="I36" s="40">
        <v>435.54</v>
      </c>
      <c r="J36" s="30" t="s">
        <v>564</v>
      </c>
      <c r="K36" s="73">
        <v>50693697</v>
      </c>
      <c r="L36" s="40">
        <v>479.4</v>
      </c>
      <c r="M36" s="7"/>
    </row>
    <row r="37" spans="1:13" x14ac:dyDescent="0.25">
      <c r="A37" s="127" t="s">
        <v>30</v>
      </c>
      <c r="B37" s="64"/>
      <c r="C37" s="127" t="s">
        <v>9</v>
      </c>
      <c r="D37" s="30" t="s">
        <v>540</v>
      </c>
      <c r="E37" s="73">
        <v>50693523</v>
      </c>
      <c r="F37" s="40">
        <v>345.78</v>
      </c>
      <c r="G37" s="30" t="s">
        <v>552</v>
      </c>
      <c r="H37" s="73">
        <v>50693440</v>
      </c>
      <c r="I37" s="40">
        <v>355.98</v>
      </c>
      <c r="J37" s="30" t="s">
        <v>565</v>
      </c>
      <c r="K37" s="73">
        <v>50693701</v>
      </c>
      <c r="L37" s="40">
        <v>366.18</v>
      </c>
      <c r="M37" s="7"/>
    </row>
    <row r="38" spans="1:13" x14ac:dyDescent="0.25">
      <c r="A38" s="127" t="s">
        <v>31</v>
      </c>
      <c r="B38" s="64"/>
      <c r="C38" s="127" t="s">
        <v>1</v>
      </c>
      <c r="D38" s="30"/>
      <c r="E38" s="32"/>
      <c r="F38" s="40"/>
      <c r="G38" s="30" t="s">
        <v>553</v>
      </c>
      <c r="H38" s="73">
        <v>50693277</v>
      </c>
      <c r="I38" s="40">
        <v>473.28</v>
      </c>
      <c r="J38" s="30" t="s">
        <v>566</v>
      </c>
      <c r="K38" s="73">
        <v>50693716</v>
      </c>
      <c r="L38" s="40">
        <v>500.82</v>
      </c>
      <c r="M38" s="7"/>
    </row>
    <row r="39" spans="1:13" x14ac:dyDescent="0.25">
      <c r="A39" s="127" t="s">
        <v>31</v>
      </c>
      <c r="B39" s="64"/>
      <c r="C39" s="127" t="s">
        <v>10</v>
      </c>
      <c r="D39" s="30"/>
      <c r="E39" s="32"/>
      <c r="F39" s="40"/>
      <c r="G39" s="30" t="s">
        <v>554</v>
      </c>
      <c r="H39" s="73">
        <v>50693364</v>
      </c>
      <c r="I39" s="40">
        <v>461.04</v>
      </c>
      <c r="J39" s="30" t="s">
        <v>567</v>
      </c>
      <c r="K39" s="73">
        <v>50693720</v>
      </c>
      <c r="L39" s="40">
        <v>479.4</v>
      </c>
      <c r="M39" s="7"/>
    </row>
    <row r="40" spans="1:13" ht="31.5" x14ac:dyDescent="0.25">
      <c r="A40" s="127" t="s">
        <v>178</v>
      </c>
      <c r="B40" s="64" t="s">
        <v>179</v>
      </c>
      <c r="C40" s="138"/>
      <c r="D40" s="30"/>
      <c r="E40" s="32"/>
      <c r="F40" s="40"/>
      <c r="G40" s="30"/>
      <c r="H40" s="73"/>
      <c r="I40" s="169"/>
      <c r="J40" s="30" t="s">
        <v>568</v>
      </c>
      <c r="K40" s="73">
        <v>50693614</v>
      </c>
      <c r="L40" s="40">
        <v>479.4</v>
      </c>
      <c r="M40" s="7"/>
    </row>
    <row r="41" spans="1:13" ht="15.75" customHeight="1" x14ac:dyDescent="0.25">
      <c r="A41" s="127" t="s">
        <v>11</v>
      </c>
      <c r="B41" s="59" t="s">
        <v>220</v>
      </c>
      <c r="C41" s="138"/>
      <c r="D41" s="30"/>
      <c r="E41" s="32"/>
      <c r="F41" s="40"/>
      <c r="G41" s="30"/>
      <c r="H41" s="73"/>
      <c r="I41" s="169"/>
      <c r="J41" s="30" t="s">
        <v>569</v>
      </c>
      <c r="K41" s="73">
        <v>50693663</v>
      </c>
      <c r="L41" s="40">
        <v>479.4</v>
      </c>
      <c r="M41" s="7"/>
    </row>
    <row r="42" spans="1:13" x14ac:dyDescent="0.25">
      <c r="A42" s="127" t="s">
        <v>12</v>
      </c>
      <c r="B42" s="59" t="s">
        <v>145</v>
      </c>
      <c r="C42" s="138"/>
      <c r="D42" s="30"/>
      <c r="E42" s="32"/>
      <c r="F42" s="40"/>
      <c r="G42" s="30"/>
      <c r="H42" s="73"/>
      <c r="I42" s="169"/>
      <c r="J42" s="30" t="s">
        <v>570</v>
      </c>
      <c r="K42" s="73">
        <v>50693678</v>
      </c>
      <c r="L42" s="40">
        <v>479.4</v>
      </c>
      <c r="M42" s="7"/>
    </row>
    <row r="43" spans="1:13" ht="31.5" x14ac:dyDescent="0.25">
      <c r="A43" s="127" t="s">
        <v>148</v>
      </c>
      <c r="B43" s="64" t="s">
        <v>149</v>
      </c>
      <c r="C43" s="138"/>
      <c r="D43" s="30"/>
      <c r="E43" s="32"/>
      <c r="F43" s="40"/>
      <c r="G43" s="30"/>
      <c r="H43" s="73"/>
      <c r="I43" s="169"/>
      <c r="J43" s="30" t="s">
        <v>571</v>
      </c>
      <c r="K43" s="73">
        <v>50693625</v>
      </c>
      <c r="L43" s="40">
        <v>479.4</v>
      </c>
      <c r="M43" s="7"/>
    </row>
    <row r="44" spans="1:13" ht="31.5" x14ac:dyDescent="0.25">
      <c r="A44" s="128" t="s">
        <v>130</v>
      </c>
      <c r="B44" s="22" t="s">
        <v>131</v>
      </c>
      <c r="C44" s="129"/>
      <c r="D44" s="35"/>
      <c r="E44" s="33"/>
      <c r="F44" s="40"/>
      <c r="G44" s="150"/>
      <c r="H44" s="81"/>
      <c r="I44" s="170"/>
      <c r="J44" s="151" t="s">
        <v>600</v>
      </c>
      <c r="K44" s="82">
        <v>50710357</v>
      </c>
      <c r="L44" s="40">
        <v>479.4</v>
      </c>
      <c r="M44" s="7"/>
    </row>
    <row r="45" spans="1:13" x14ac:dyDescent="0.25">
      <c r="A45" s="127" t="s">
        <v>32</v>
      </c>
      <c r="B45" s="64"/>
      <c r="C45" s="127"/>
      <c r="D45" s="30"/>
      <c r="E45" s="32"/>
      <c r="F45" s="40"/>
      <c r="G45" s="30" t="s">
        <v>555</v>
      </c>
      <c r="H45" s="73">
        <v>50693315</v>
      </c>
      <c r="I45" s="40">
        <v>471.24</v>
      </c>
      <c r="J45" s="30"/>
      <c r="K45" s="32"/>
      <c r="L45" s="101"/>
      <c r="M45" s="7"/>
    </row>
    <row r="46" spans="1:13" x14ac:dyDescent="0.25">
      <c r="A46" s="127" t="s">
        <v>33</v>
      </c>
      <c r="B46" s="64"/>
      <c r="C46" s="127"/>
      <c r="D46" s="30"/>
      <c r="E46" s="32"/>
      <c r="F46" s="40"/>
      <c r="G46" s="30" t="s">
        <v>556</v>
      </c>
      <c r="H46" s="73">
        <v>50693644</v>
      </c>
      <c r="I46" s="40">
        <v>468.18</v>
      </c>
      <c r="J46" s="30"/>
      <c r="K46" s="32"/>
      <c r="L46" s="101"/>
      <c r="M46" s="7"/>
    </row>
    <row r="47" spans="1:13" hidden="1" x14ac:dyDescent="0.25">
      <c r="A47" s="139" t="s">
        <v>34</v>
      </c>
      <c r="B47" s="28"/>
      <c r="C47" s="139"/>
      <c r="D47" s="115"/>
      <c r="E47" s="66"/>
      <c r="F47" s="40"/>
      <c r="G47" s="30" t="s">
        <v>557</v>
      </c>
      <c r="H47" s="32">
        <v>48130978</v>
      </c>
      <c r="I47" s="40">
        <v>468.18</v>
      </c>
      <c r="J47" s="30"/>
      <c r="K47" s="32"/>
      <c r="L47" s="101"/>
      <c r="M47" s="7"/>
    </row>
    <row r="48" spans="1:13" x14ac:dyDescent="0.25">
      <c r="A48" s="127" t="s">
        <v>35</v>
      </c>
      <c r="B48" s="64"/>
      <c r="C48" s="127"/>
      <c r="D48" s="30"/>
      <c r="E48" s="32"/>
      <c r="F48" s="40"/>
      <c r="G48" s="30" t="s">
        <v>558</v>
      </c>
      <c r="H48" s="73">
        <v>50693652</v>
      </c>
      <c r="I48" s="40">
        <v>468.18</v>
      </c>
      <c r="J48" s="30"/>
      <c r="K48" s="32"/>
      <c r="L48" s="101"/>
      <c r="M48" s="7"/>
    </row>
    <row r="49" spans="1:13" x14ac:dyDescent="0.25">
      <c r="A49" s="128" t="s">
        <v>599</v>
      </c>
      <c r="B49" s="22"/>
      <c r="C49" s="129"/>
      <c r="D49" s="35"/>
      <c r="E49" s="33"/>
      <c r="F49" s="40"/>
      <c r="G49" s="151" t="s">
        <v>601</v>
      </c>
      <c r="H49" s="78">
        <v>50710361</v>
      </c>
      <c r="I49" s="40">
        <v>468.18</v>
      </c>
      <c r="J49" s="35"/>
      <c r="K49" s="33"/>
      <c r="L49" s="97"/>
      <c r="M49" s="7"/>
    </row>
    <row r="50" spans="1:13" x14ac:dyDescent="0.25">
      <c r="A50" s="127" t="s">
        <v>658</v>
      </c>
      <c r="B50" s="64"/>
      <c r="C50" s="127" t="s">
        <v>1</v>
      </c>
      <c r="D50" s="30" t="s">
        <v>541</v>
      </c>
      <c r="E50" s="102">
        <v>50693326</v>
      </c>
      <c r="F50" s="40">
        <v>545.70000000000005</v>
      </c>
      <c r="G50" s="30"/>
      <c r="H50" s="32"/>
      <c r="I50" s="158"/>
      <c r="J50" s="30"/>
      <c r="K50" s="32"/>
      <c r="L50" s="101"/>
      <c r="M50" s="7"/>
    </row>
    <row r="51" spans="1:13" x14ac:dyDescent="0.25">
      <c r="A51" s="137" t="s">
        <v>14</v>
      </c>
      <c r="B51" s="62"/>
      <c r="C51" s="137" t="s">
        <v>1</v>
      </c>
      <c r="D51" s="39" t="s">
        <v>542</v>
      </c>
      <c r="E51" s="102">
        <v>50693345</v>
      </c>
      <c r="F51" s="40">
        <v>545.70000000000005</v>
      </c>
      <c r="G51" s="30" t="s">
        <v>559</v>
      </c>
      <c r="H51" s="73">
        <v>50693493</v>
      </c>
      <c r="I51" s="40">
        <v>561</v>
      </c>
      <c r="J51" s="39"/>
      <c r="K51" s="38"/>
      <c r="L51" s="94"/>
    </row>
    <row r="52" spans="1:13" x14ac:dyDescent="0.25">
      <c r="A52" s="137"/>
      <c r="B52" s="62"/>
      <c r="C52" s="137"/>
      <c r="D52" s="39"/>
      <c r="E52" s="38"/>
      <c r="F52" s="40"/>
      <c r="G52" s="39"/>
      <c r="H52" s="38"/>
      <c r="I52" s="162"/>
      <c r="J52" s="39"/>
      <c r="K52" s="38"/>
      <c r="L52" s="94"/>
    </row>
    <row r="53" spans="1:13" s="17" customFormat="1" ht="21" x14ac:dyDescent="0.35">
      <c r="A53" s="125" t="s">
        <v>659</v>
      </c>
      <c r="B53" s="21"/>
      <c r="C53" s="126"/>
      <c r="D53" s="52"/>
      <c r="E53" s="76"/>
      <c r="F53" s="157"/>
      <c r="G53" s="147" t="s">
        <v>39</v>
      </c>
      <c r="H53" s="76"/>
      <c r="I53" s="157"/>
      <c r="J53" s="152"/>
      <c r="K53" s="76"/>
      <c r="L53" s="96"/>
    </row>
    <row r="54" spans="1:13" x14ac:dyDescent="0.25">
      <c r="A54" s="127"/>
      <c r="B54" s="64"/>
      <c r="C54" s="127"/>
      <c r="D54" s="30"/>
      <c r="E54" s="32"/>
      <c r="F54" s="40"/>
      <c r="G54" s="30"/>
      <c r="H54" s="32"/>
      <c r="I54" s="158"/>
      <c r="J54" s="30"/>
      <c r="K54" s="32"/>
      <c r="L54" s="101"/>
    </row>
    <row r="55" spans="1:13" x14ac:dyDescent="0.25">
      <c r="A55" s="127" t="s">
        <v>15</v>
      </c>
      <c r="B55" s="64"/>
      <c r="C55" s="127" t="s">
        <v>1</v>
      </c>
      <c r="D55" s="30"/>
      <c r="E55" s="32"/>
      <c r="F55" s="40"/>
      <c r="G55" s="30" t="s">
        <v>560</v>
      </c>
      <c r="H55" s="73">
        <v>50759255</v>
      </c>
      <c r="I55" s="40">
        <v>623.28</v>
      </c>
      <c r="J55" s="30"/>
      <c r="K55" s="32"/>
      <c r="L55" s="101"/>
    </row>
    <row r="56" spans="1:13" x14ac:dyDescent="0.25">
      <c r="A56" s="127" t="s">
        <v>36</v>
      </c>
      <c r="B56" s="64"/>
      <c r="C56" s="127" t="s">
        <v>10</v>
      </c>
      <c r="D56" s="30"/>
      <c r="E56" s="32"/>
      <c r="F56" s="40"/>
      <c r="G56" s="30" t="s">
        <v>561</v>
      </c>
      <c r="H56" s="73">
        <v>50766637</v>
      </c>
      <c r="I56" s="40">
        <v>621.16</v>
      </c>
      <c r="J56" s="30"/>
      <c r="K56" s="32"/>
      <c r="L56" s="101"/>
    </row>
    <row r="57" spans="1:13" x14ac:dyDescent="0.25">
      <c r="A57" s="127" t="s">
        <v>15</v>
      </c>
      <c r="B57" s="64"/>
      <c r="C57" s="127" t="s">
        <v>8</v>
      </c>
      <c r="D57" s="30"/>
      <c r="E57" s="32"/>
      <c r="F57" s="40"/>
      <c r="G57" s="30" t="s">
        <v>562</v>
      </c>
      <c r="H57" s="73">
        <v>50766641</v>
      </c>
      <c r="I57" s="40">
        <v>597.84</v>
      </c>
      <c r="J57" s="30"/>
      <c r="K57" s="32"/>
      <c r="L57" s="101"/>
    </row>
    <row r="58" spans="1:13" x14ac:dyDescent="0.25">
      <c r="A58" s="137"/>
      <c r="B58" s="62"/>
      <c r="C58" s="137"/>
      <c r="D58" s="39"/>
      <c r="E58" s="38"/>
      <c r="F58" s="40"/>
      <c r="G58" s="39"/>
      <c r="H58" s="38"/>
      <c r="I58" s="162"/>
      <c r="J58" s="39"/>
      <c r="K58" s="38"/>
      <c r="L58" s="94"/>
    </row>
    <row r="59" spans="1:13" s="17" customFormat="1" ht="21" x14ac:dyDescent="0.35">
      <c r="A59" s="125" t="s">
        <v>38</v>
      </c>
      <c r="B59" s="21"/>
      <c r="C59" s="126"/>
      <c r="D59" s="52"/>
      <c r="E59" s="76"/>
      <c r="F59" s="157"/>
      <c r="G59" s="147" t="s">
        <v>39</v>
      </c>
      <c r="H59" s="76"/>
      <c r="I59" s="157"/>
      <c r="J59" s="147" t="s">
        <v>48</v>
      </c>
      <c r="K59" s="76"/>
      <c r="L59" s="96"/>
    </row>
    <row r="60" spans="1:13" x14ac:dyDescent="0.25">
      <c r="A60" s="137"/>
      <c r="B60" s="62"/>
      <c r="C60" s="137"/>
      <c r="D60" s="39"/>
      <c r="E60" s="38"/>
      <c r="F60" s="40"/>
      <c r="G60" s="39"/>
      <c r="H60" s="38"/>
      <c r="I60" s="162"/>
      <c r="J60" s="39"/>
      <c r="K60" s="38"/>
      <c r="L60" s="94"/>
    </row>
    <row r="61" spans="1:13" x14ac:dyDescent="0.25">
      <c r="A61" s="127" t="s">
        <v>16</v>
      </c>
      <c r="B61" s="64"/>
      <c r="C61" s="127"/>
      <c r="D61" s="30"/>
      <c r="E61" s="32"/>
      <c r="F61" s="40"/>
      <c r="G61" s="30" t="s">
        <v>17</v>
      </c>
      <c r="H61" s="32">
        <v>43656143</v>
      </c>
      <c r="I61" s="40">
        <v>455.52</v>
      </c>
      <c r="J61" s="30" t="s">
        <v>18</v>
      </c>
      <c r="K61" s="32">
        <v>49156285</v>
      </c>
      <c r="L61" s="40">
        <v>466.96</v>
      </c>
    </row>
    <row r="62" spans="1:13" x14ac:dyDescent="0.25">
      <c r="A62" s="127" t="s">
        <v>37</v>
      </c>
      <c r="B62" s="64"/>
      <c r="C62" s="127"/>
      <c r="D62" s="30"/>
      <c r="E62" s="32"/>
      <c r="F62" s="40"/>
      <c r="G62" s="30" t="s">
        <v>19</v>
      </c>
      <c r="H62" s="32">
        <v>45241821</v>
      </c>
      <c r="I62" s="40">
        <v>466.96</v>
      </c>
      <c r="J62" s="30" t="s">
        <v>20</v>
      </c>
      <c r="K62" s="32">
        <v>49156293</v>
      </c>
      <c r="L62" s="40">
        <v>477.36</v>
      </c>
    </row>
    <row r="63" spans="1:13" x14ac:dyDescent="0.25">
      <c r="A63" s="137"/>
      <c r="B63" s="62"/>
      <c r="C63" s="137"/>
      <c r="D63" s="39"/>
      <c r="E63" s="38"/>
      <c r="F63" s="40"/>
      <c r="G63" s="39"/>
      <c r="H63" s="38"/>
      <c r="I63" s="162"/>
      <c r="J63" s="39"/>
      <c r="K63" s="38"/>
      <c r="L63" s="94"/>
    </row>
    <row r="64" spans="1:13" s="17" customFormat="1" ht="21" x14ac:dyDescent="0.35">
      <c r="A64" s="125" t="s">
        <v>41</v>
      </c>
      <c r="B64" s="21"/>
      <c r="C64" s="126"/>
      <c r="D64" s="52" t="s">
        <v>46</v>
      </c>
      <c r="E64" s="76"/>
      <c r="F64" s="157"/>
      <c r="G64" s="152"/>
      <c r="H64" s="76"/>
      <c r="I64" s="157"/>
      <c r="J64" s="152"/>
      <c r="K64" s="76"/>
      <c r="L64" s="96"/>
    </row>
    <row r="65" spans="1:12" x14ac:dyDescent="0.25">
      <c r="A65" s="137"/>
      <c r="B65" s="62"/>
      <c r="C65" s="137"/>
      <c r="D65" s="39"/>
      <c r="E65" s="38"/>
      <c r="F65" s="40"/>
      <c r="G65" s="39"/>
      <c r="H65" s="38"/>
      <c r="I65" s="162"/>
      <c r="J65" s="39"/>
      <c r="K65" s="38"/>
      <c r="L65" s="94"/>
    </row>
    <row r="66" spans="1:12" s="7" customFormat="1" x14ac:dyDescent="0.25">
      <c r="A66" s="127" t="s">
        <v>42</v>
      </c>
      <c r="B66" s="64"/>
      <c r="C66" s="127" t="s">
        <v>21</v>
      </c>
      <c r="D66" s="30" t="s">
        <v>630</v>
      </c>
      <c r="E66" s="32">
        <v>50998882</v>
      </c>
      <c r="F66" s="40">
        <v>645.66</v>
      </c>
      <c r="G66" s="30"/>
      <c r="H66" s="32"/>
      <c r="I66" s="158"/>
      <c r="J66" s="30"/>
      <c r="K66" s="32"/>
      <c r="L66" s="101"/>
    </row>
    <row r="67" spans="1:12" s="7" customFormat="1" x14ac:dyDescent="0.25">
      <c r="A67" s="127" t="s">
        <v>43</v>
      </c>
      <c r="B67" s="64"/>
      <c r="C67" s="127" t="s">
        <v>21</v>
      </c>
      <c r="D67" s="30" t="s">
        <v>631</v>
      </c>
      <c r="E67" s="32">
        <v>50998897</v>
      </c>
      <c r="F67" s="40">
        <v>746.64</v>
      </c>
      <c r="G67" s="30"/>
      <c r="H67" s="32"/>
      <c r="I67" s="158"/>
      <c r="J67" s="30"/>
      <c r="K67" s="32"/>
      <c r="L67" s="101"/>
    </row>
    <row r="68" spans="1:12" s="7" customFormat="1" x14ac:dyDescent="0.25">
      <c r="A68" s="127" t="s">
        <v>44</v>
      </c>
      <c r="B68" s="64"/>
      <c r="C68" s="127" t="s">
        <v>21</v>
      </c>
      <c r="D68" s="30" t="s">
        <v>632</v>
      </c>
      <c r="E68" s="32">
        <v>50998916</v>
      </c>
      <c r="F68" s="40">
        <v>645.66</v>
      </c>
      <c r="G68" s="30"/>
      <c r="H68" s="32"/>
      <c r="I68" s="158"/>
      <c r="J68" s="30"/>
      <c r="K68" s="32"/>
      <c r="L68" s="101"/>
    </row>
    <row r="69" spans="1:12" s="7" customFormat="1" x14ac:dyDescent="0.25">
      <c r="A69" s="127" t="s">
        <v>45</v>
      </c>
      <c r="B69" s="64"/>
      <c r="C69" s="127" t="s">
        <v>21</v>
      </c>
      <c r="D69" s="30" t="s">
        <v>633</v>
      </c>
      <c r="E69" s="32">
        <v>50998935</v>
      </c>
      <c r="F69" s="40">
        <v>656.88</v>
      </c>
      <c r="G69" s="30"/>
      <c r="H69" s="32"/>
      <c r="I69" s="158"/>
      <c r="J69" s="30"/>
      <c r="K69" s="32"/>
      <c r="L69" s="101"/>
    </row>
    <row r="70" spans="1:12" x14ac:dyDescent="0.25">
      <c r="A70" s="137"/>
      <c r="B70" s="62"/>
      <c r="C70" s="137"/>
      <c r="D70" s="39"/>
      <c r="E70" s="38"/>
      <c r="F70" s="40"/>
      <c r="G70" s="39"/>
      <c r="H70" s="38"/>
      <c r="I70" s="162"/>
      <c r="J70" s="39"/>
      <c r="K70" s="38"/>
      <c r="L70" s="94"/>
    </row>
    <row r="71" spans="1:12" s="17" customFormat="1" ht="21" x14ac:dyDescent="0.35">
      <c r="A71" s="125" t="s">
        <v>47</v>
      </c>
      <c r="B71" s="21"/>
      <c r="C71" s="126"/>
      <c r="D71" s="52" t="s">
        <v>40</v>
      </c>
      <c r="E71" s="76"/>
      <c r="F71" s="157"/>
      <c r="G71" s="147" t="s">
        <v>39</v>
      </c>
      <c r="H71" s="76"/>
      <c r="I71" s="157"/>
      <c r="J71" s="152"/>
      <c r="K71" s="76"/>
      <c r="L71" s="96"/>
    </row>
    <row r="72" spans="1:12" s="7" customFormat="1" x14ac:dyDescent="0.25">
      <c r="A72" s="140"/>
      <c r="B72" s="23"/>
      <c r="C72" s="140"/>
      <c r="D72" s="54"/>
      <c r="E72" s="67"/>
      <c r="F72" s="40"/>
      <c r="G72" s="54"/>
      <c r="H72" s="67"/>
      <c r="I72" s="171"/>
      <c r="J72" s="54"/>
      <c r="K72" s="67"/>
      <c r="L72" s="103"/>
    </row>
    <row r="73" spans="1:12" s="10" customFormat="1" x14ac:dyDescent="0.25">
      <c r="A73" s="129" t="s">
        <v>49</v>
      </c>
      <c r="B73" s="22"/>
      <c r="C73" s="129" t="s">
        <v>22</v>
      </c>
      <c r="D73" s="35" t="s">
        <v>23</v>
      </c>
      <c r="E73" s="32">
        <v>10559706</v>
      </c>
      <c r="F73" s="40">
        <v>454.92</v>
      </c>
      <c r="G73" s="35" t="s">
        <v>24</v>
      </c>
      <c r="H73" s="32">
        <v>43704038</v>
      </c>
      <c r="I73" s="40">
        <v>468.18</v>
      </c>
      <c r="J73" s="35"/>
      <c r="K73" s="32"/>
      <c r="L73" s="97"/>
    </row>
    <row r="74" spans="1:12" s="7" customFormat="1" x14ac:dyDescent="0.25">
      <c r="A74" s="140"/>
      <c r="B74" s="23"/>
      <c r="C74" s="140"/>
      <c r="D74" s="54"/>
      <c r="E74" s="67"/>
      <c r="F74" s="40"/>
      <c r="G74" s="54"/>
      <c r="H74" s="67"/>
      <c r="I74" s="171"/>
      <c r="J74" s="54"/>
      <c r="K74" s="67"/>
      <c r="L74" s="103"/>
    </row>
    <row r="75" spans="1:12" s="17" customFormat="1" ht="21" x14ac:dyDescent="0.35">
      <c r="A75" s="125" t="s">
        <v>209</v>
      </c>
      <c r="B75" s="21"/>
      <c r="C75" s="126"/>
      <c r="D75" s="116" t="s">
        <v>661</v>
      </c>
      <c r="E75" s="76"/>
      <c r="F75" s="157"/>
      <c r="G75" s="147" t="s">
        <v>215</v>
      </c>
      <c r="H75" s="76"/>
      <c r="I75" s="157"/>
      <c r="J75" s="147" t="s">
        <v>230</v>
      </c>
      <c r="K75" s="76"/>
      <c r="L75" s="104"/>
    </row>
    <row r="76" spans="1:12" x14ac:dyDescent="0.25">
      <c r="A76" s="136"/>
      <c r="B76" s="63"/>
      <c r="C76" s="136"/>
      <c r="D76" s="39"/>
      <c r="E76" s="38"/>
      <c r="F76" s="40"/>
      <c r="G76" s="39"/>
      <c r="H76" s="38"/>
      <c r="I76" s="162"/>
      <c r="J76" s="39"/>
      <c r="K76" s="38"/>
      <c r="L76" s="94"/>
    </row>
    <row r="77" spans="1:12" x14ac:dyDescent="0.25">
      <c r="A77" s="296" t="s">
        <v>6</v>
      </c>
      <c r="B77" s="297" t="s">
        <v>1</v>
      </c>
      <c r="C77" s="127" t="s">
        <v>50</v>
      </c>
      <c r="D77" s="30" t="s">
        <v>53</v>
      </c>
      <c r="E77" s="32">
        <v>43667381</v>
      </c>
      <c r="F77" s="40">
        <v>749.42</v>
      </c>
      <c r="G77" s="30" t="s">
        <v>56</v>
      </c>
      <c r="H77" s="32">
        <v>49251754</v>
      </c>
      <c r="I77" s="40">
        <v>760.02</v>
      </c>
      <c r="J77" s="30" t="s">
        <v>59</v>
      </c>
      <c r="K77" s="32">
        <v>49253203</v>
      </c>
      <c r="L77" s="40">
        <v>781.22</v>
      </c>
    </row>
    <row r="78" spans="1:12" x14ac:dyDescent="0.25">
      <c r="A78" s="296"/>
      <c r="B78" s="297"/>
      <c r="C78" s="127" t="s">
        <v>51</v>
      </c>
      <c r="D78" s="30" t="s">
        <v>54</v>
      </c>
      <c r="E78" s="32">
        <v>46371500</v>
      </c>
      <c r="F78" s="40">
        <v>832.1</v>
      </c>
      <c r="G78" s="30" t="s">
        <v>57</v>
      </c>
      <c r="H78" s="32">
        <v>49253498</v>
      </c>
      <c r="I78" s="40">
        <v>842.7</v>
      </c>
      <c r="J78" s="30" t="s">
        <v>60</v>
      </c>
      <c r="K78" s="32">
        <v>49253941</v>
      </c>
      <c r="L78" s="40">
        <v>866.02</v>
      </c>
    </row>
    <row r="79" spans="1:12" x14ac:dyDescent="0.25">
      <c r="A79" s="296"/>
      <c r="B79" s="297"/>
      <c r="C79" s="127" t="s">
        <v>52</v>
      </c>
      <c r="D79" s="30" t="s">
        <v>55</v>
      </c>
      <c r="E79" s="32">
        <v>43656181</v>
      </c>
      <c r="F79" s="40">
        <v>878.74</v>
      </c>
      <c r="G79" s="30" t="s">
        <v>58</v>
      </c>
      <c r="H79" s="32">
        <v>49253986</v>
      </c>
      <c r="I79" s="40">
        <v>889.34</v>
      </c>
      <c r="J79" s="30" t="s">
        <v>61</v>
      </c>
      <c r="K79" s="32">
        <v>49254062</v>
      </c>
      <c r="L79" s="40">
        <v>912.66</v>
      </c>
    </row>
    <row r="80" spans="1:12" x14ac:dyDescent="0.25">
      <c r="A80" s="310" t="s">
        <v>660</v>
      </c>
      <c r="B80" s="299" t="s">
        <v>1</v>
      </c>
      <c r="C80" s="127" t="s">
        <v>50</v>
      </c>
      <c r="D80" s="30" t="s">
        <v>128</v>
      </c>
      <c r="E80" s="32">
        <v>44860018</v>
      </c>
      <c r="F80" s="40">
        <v>842.7</v>
      </c>
      <c r="G80" s="30"/>
      <c r="H80" s="38"/>
      <c r="I80" s="162"/>
      <c r="J80" s="30"/>
      <c r="K80" s="32"/>
      <c r="L80" s="40"/>
    </row>
    <row r="81" spans="1:13" x14ac:dyDescent="0.25">
      <c r="A81" s="311"/>
      <c r="B81" s="300"/>
      <c r="C81" s="127" t="s">
        <v>52</v>
      </c>
      <c r="D81" s="30" t="s">
        <v>129</v>
      </c>
      <c r="E81" s="32">
        <v>45937481</v>
      </c>
      <c r="F81" s="40">
        <v>991.1</v>
      </c>
      <c r="G81" s="30"/>
      <c r="H81" s="38"/>
      <c r="I81" s="162"/>
      <c r="J81" s="30"/>
      <c r="K81" s="32"/>
      <c r="L81" s="40"/>
    </row>
    <row r="82" spans="1:13" x14ac:dyDescent="0.25">
      <c r="A82" s="312"/>
      <c r="B82" s="301"/>
      <c r="C82" s="127"/>
      <c r="D82" s="30"/>
      <c r="E82" s="32"/>
      <c r="F82" s="40"/>
      <c r="G82" s="30"/>
      <c r="H82" s="32"/>
      <c r="I82" s="40"/>
      <c r="J82" s="30"/>
      <c r="K82" s="32"/>
      <c r="L82" s="40"/>
    </row>
    <row r="83" spans="1:13" x14ac:dyDescent="0.25">
      <c r="A83" s="296" t="s">
        <v>6</v>
      </c>
      <c r="B83" s="297" t="s">
        <v>5</v>
      </c>
      <c r="C83" s="127" t="s">
        <v>50</v>
      </c>
      <c r="D83" s="30" t="s">
        <v>62</v>
      </c>
      <c r="E83" s="32">
        <v>43656132</v>
      </c>
      <c r="F83" s="40">
        <v>698.54</v>
      </c>
      <c r="G83" s="30" t="s">
        <v>65</v>
      </c>
      <c r="H83" s="32">
        <v>49251765</v>
      </c>
      <c r="I83" s="40">
        <v>710.2</v>
      </c>
      <c r="J83" s="30" t="s">
        <v>68</v>
      </c>
      <c r="K83" s="32">
        <v>49253218</v>
      </c>
      <c r="L83" s="40">
        <v>732.46</v>
      </c>
    </row>
    <row r="84" spans="1:13" x14ac:dyDescent="0.25">
      <c r="A84" s="296"/>
      <c r="B84" s="297"/>
      <c r="C84" s="127" t="s">
        <v>51</v>
      </c>
      <c r="D84" s="30" t="s">
        <v>63</v>
      </c>
      <c r="E84" s="32">
        <v>46371545</v>
      </c>
      <c r="F84" s="40">
        <v>785.46</v>
      </c>
      <c r="G84" s="30" t="s">
        <v>66</v>
      </c>
      <c r="H84" s="32">
        <v>49253714</v>
      </c>
      <c r="I84" s="40">
        <v>796.06</v>
      </c>
      <c r="J84" s="30" t="s">
        <v>69</v>
      </c>
      <c r="K84" s="32">
        <v>49253956</v>
      </c>
      <c r="L84" s="40">
        <v>819.38</v>
      </c>
    </row>
    <row r="85" spans="1:13" x14ac:dyDescent="0.25">
      <c r="A85" s="296"/>
      <c r="B85" s="297"/>
      <c r="C85" s="127" t="s">
        <v>52</v>
      </c>
      <c r="D85" s="30" t="s">
        <v>64</v>
      </c>
      <c r="E85" s="32">
        <v>43830723</v>
      </c>
      <c r="F85" s="40">
        <v>833.16</v>
      </c>
      <c r="G85" s="30" t="s">
        <v>67</v>
      </c>
      <c r="H85" s="32">
        <v>49253994</v>
      </c>
      <c r="I85" s="40">
        <v>844.82</v>
      </c>
      <c r="J85" s="30" t="s">
        <v>70</v>
      </c>
      <c r="K85" s="32">
        <v>49254077</v>
      </c>
      <c r="L85" s="40">
        <v>867.08</v>
      </c>
    </row>
    <row r="86" spans="1:13" x14ac:dyDescent="0.25">
      <c r="A86" s="296" t="s">
        <v>6</v>
      </c>
      <c r="B86" s="297" t="s">
        <v>71</v>
      </c>
      <c r="C86" s="127" t="s">
        <v>50</v>
      </c>
      <c r="D86" s="30" t="s">
        <v>72</v>
      </c>
      <c r="E86" s="32">
        <v>43656158</v>
      </c>
      <c r="F86" s="40">
        <v>672.04</v>
      </c>
      <c r="G86" s="30" t="s">
        <v>75</v>
      </c>
      <c r="H86" s="32">
        <v>49251837</v>
      </c>
      <c r="I86" s="40">
        <v>683.7</v>
      </c>
      <c r="J86" s="30" t="s">
        <v>78</v>
      </c>
      <c r="K86" s="32">
        <v>49253222</v>
      </c>
      <c r="L86" s="40">
        <v>705.96</v>
      </c>
    </row>
    <row r="87" spans="1:13" x14ac:dyDescent="0.25">
      <c r="A87" s="296"/>
      <c r="B87" s="297"/>
      <c r="C87" s="127" t="s">
        <v>51</v>
      </c>
      <c r="D87" s="30" t="s">
        <v>73</v>
      </c>
      <c r="E87" s="32">
        <v>46415982</v>
      </c>
      <c r="F87" s="40">
        <v>751.54</v>
      </c>
      <c r="G87" s="30" t="s">
        <v>76</v>
      </c>
      <c r="H87" s="32">
        <v>49253797</v>
      </c>
      <c r="I87" s="40">
        <v>762.14</v>
      </c>
      <c r="J87" s="30" t="s">
        <v>79</v>
      </c>
      <c r="K87" s="32">
        <v>49253960</v>
      </c>
      <c r="L87" s="40">
        <v>785.46</v>
      </c>
    </row>
    <row r="88" spans="1:13" ht="15" customHeight="1" x14ac:dyDescent="0.25">
      <c r="A88" s="296"/>
      <c r="B88" s="297"/>
      <c r="C88" s="127" t="s">
        <v>52</v>
      </c>
      <c r="D88" s="30" t="s">
        <v>74</v>
      </c>
      <c r="E88" s="32">
        <v>43657066</v>
      </c>
      <c r="F88" s="40">
        <v>796.06</v>
      </c>
      <c r="G88" s="30" t="s">
        <v>77</v>
      </c>
      <c r="H88" s="32">
        <v>49254005</v>
      </c>
      <c r="I88" s="40">
        <v>807.72</v>
      </c>
      <c r="J88" s="30" t="s">
        <v>80</v>
      </c>
      <c r="K88" s="32">
        <v>49254081</v>
      </c>
      <c r="L88" s="40">
        <v>829.98</v>
      </c>
    </row>
    <row r="89" spans="1:13" x14ac:dyDescent="0.25">
      <c r="A89" s="296" t="s">
        <v>211</v>
      </c>
      <c r="B89" s="297" t="s">
        <v>1</v>
      </c>
      <c r="C89" s="127" t="s">
        <v>50</v>
      </c>
      <c r="D89" s="30" t="s">
        <v>82</v>
      </c>
      <c r="E89" s="32">
        <v>45285985</v>
      </c>
      <c r="F89" s="40">
        <v>760.02</v>
      </c>
      <c r="G89" s="30" t="s">
        <v>85</v>
      </c>
      <c r="H89" s="32">
        <v>49251841</v>
      </c>
      <c r="I89" s="40">
        <v>770.62</v>
      </c>
      <c r="J89" s="30" t="s">
        <v>88</v>
      </c>
      <c r="K89" s="32">
        <v>46254513</v>
      </c>
      <c r="L89" s="40">
        <v>791.82</v>
      </c>
      <c r="M89" s="5"/>
    </row>
    <row r="90" spans="1:13" x14ac:dyDescent="0.25">
      <c r="A90" s="296"/>
      <c r="B90" s="297"/>
      <c r="C90" s="127" t="s">
        <v>51</v>
      </c>
      <c r="D90" s="30" t="s">
        <v>83</v>
      </c>
      <c r="E90" s="32">
        <v>46371553</v>
      </c>
      <c r="F90" s="40">
        <v>854.36</v>
      </c>
      <c r="G90" s="30" t="s">
        <v>86</v>
      </c>
      <c r="H90" s="32">
        <v>48790904</v>
      </c>
      <c r="I90" s="40">
        <v>867.08</v>
      </c>
      <c r="J90" s="30" t="s">
        <v>89</v>
      </c>
      <c r="K90" s="32">
        <v>49254096</v>
      </c>
      <c r="L90" s="40">
        <v>888.28</v>
      </c>
    </row>
    <row r="91" spans="1:13" x14ac:dyDescent="0.25">
      <c r="A91" s="296"/>
      <c r="B91" s="297"/>
      <c r="C91" s="127" t="s">
        <v>52</v>
      </c>
      <c r="D91" s="30" t="s">
        <v>84</v>
      </c>
      <c r="E91" s="32">
        <v>43703993</v>
      </c>
      <c r="F91" s="40">
        <v>904.18</v>
      </c>
      <c r="G91" s="30" t="s">
        <v>87</v>
      </c>
      <c r="H91" s="32">
        <v>49254013</v>
      </c>
      <c r="I91" s="40">
        <v>914.78</v>
      </c>
      <c r="J91" s="30" t="s">
        <v>90</v>
      </c>
      <c r="K91" s="32">
        <v>46376778</v>
      </c>
      <c r="L91" s="40">
        <v>935.98</v>
      </c>
      <c r="M91" s="5"/>
    </row>
    <row r="92" spans="1:13" x14ac:dyDescent="0.25">
      <c r="A92" s="296" t="s">
        <v>211</v>
      </c>
      <c r="B92" s="297" t="s">
        <v>5</v>
      </c>
      <c r="C92" s="127" t="s">
        <v>50</v>
      </c>
      <c r="D92" s="30" t="s">
        <v>91</v>
      </c>
      <c r="E92" s="32">
        <v>46374001</v>
      </c>
      <c r="F92" s="40">
        <v>708.08</v>
      </c>
      <c r="G92" s="30" t="s">
        <v>94</v>
      </c>
      <c r="H92" s="32">
        <v>49251856</v>
      </c>
      <c r="I92" s="40">
        <v>719.74</v>
      </c>
      <c r="J92" s="30" t="s">
        <v>97</v>
      </c>
      <c r="K92" s="32">
        <v>49253237</v>
      </c>
      <c r="L92" s="40">
        <v>742</v>
      </c>
    </row>
    <row r="93" spans="1:13" x14ac:dyDescent="0.25">
      <c r="A93" s="296"/>
      <c r="B93" s="297"/>
      <c r="C93" s="127" t="s">
        <v>51</v>
      </c>
      <c r="D93" s="30" t="s">
        <v>92</v>
      </c>
      <c r="E93" s="32">
        <v>46371564</v>
      </c>
      <c r="F93" s="40">
        <v>797.12</v>
      </c>
      <c r="G93" s="30" t="s">
        <v>95</v>
      </c>
      <c r="H93" s="32">
        <v>49253937</v>
      </c>
      <c r="I93" s="40">
        <v>808.78</v>
      </c>
      <c r="J93" s="30" t="s">
        <v>98</v>
      </c>
      <c r="K93" s="32">
        <v>49253975</v>
      </c>
      <c r="L93" s="40">
        <v>831.04</v>
      </c>
    </row>
    <row r="94" spans="1:13" x14ac:dyDescent="0.25">
      <c r="A94" s="296"/>
      <c r="B94" s="297"/>
      <c r="C94" s="127" t="s">
        <v>52</v>
      </c>
      <c r="D94" s="30" t="s">
        <v>93</v>
      </c>
      <c r="E94" s="32">
        <v>46376706</v>
      </c>
      <c r="F94" s="40">
        <v>844.82</v>
      </c>
      <c r="G94" s="30" t="s">
        <v>96</v>
      </c>
      <c r="H94" s="32">
        <v>49254024</v>
      </c>
      <c r="I94" s="40">
        <v>856.48</v>
      </c>
      <c r="J94" s="30" t="s">
        <v>99</v>
      </c>
      <c r="K94" s="32">
        <v>49254115</v>
      </c>
      <c r="L94" s="40">
        <v>877.68</v>
      </c>
    </row>
    <row r="95" spans="1:13" s="7" customFormat="1" x14ac:dyDescent="0.25">
      <c r="A95" s="127"/>
      <c r="B95" s="64"/>
      <c r="C95" s="127"/>
      <c r="D95" s="30"/>
      <c r="E95" s="32"/>
      <c r="F95" s="40"/>
      <c r="G95" s="30"/>
      <c r="H95" s="32"/>
      <c r="I95" s="158"/>
      <c r="J95" s="30"/>
      <c r="K95" s="32"/>
      <c r="L95" s="101"/>
    </row>
    <row r="96" spans="1:13" s="17" customFormat="1" ht="21" x14ac:dyDescent="0.35">
      <c r="A96" s="125" t="s">
        <v>715</v>
      </c>
      <c r="B96" s="21"/>
      <c r="C96" s="126"/>
      <c r="D96" s="52" t="s">
        <v>214</v>
      </c>
      <c r="E96" s="76"/>
      <c r="F96" s="157"/>
      <c r="G96" s="152"/>
      <c r="H96" s="76"/>
      <c r="I96" s="157"/>
      <c r="J96" s="152"/>
      <c r="K96" s="76"/>
      <c r="L96" s="96"/>
    </row>
    <row r="97" spans="1:12" x14ac:dyDescent="0.25">
      <c r="A97" s="127"/>
      <c r="B97" s="64"/>
      <c r="C97" s="14"/>
      <c r="D97" s="30"/>
      <c r="E97" s="32"/>
      <c r="F97" s="40"/>
      <c r="G97" s="30"/>
      <c r="H97" s="38"/>
      <c r="I97" s="162"/>
      <c r="J97" s="39"/>
      <c r="K97" s="38"/>
      <c r="L97" s="94"/>
    </row>
    <row r="98" spans="1:12" s="34" customFormat="1" x14ac:dyDescent="0.25">
      <c r="A98" s="128" t="s">
        <v>339</v>
      </c>
      <c r="B98" s="22" t="s">
        <v>1</v>
      </c>
      <c r="C98" s="141"/>
      <c r="D98" s="117" t="s">
        <v>603</v>
      </c>
      <c r="E98" s="77">
        <v>50710520</v>
      </c>
      <c r="F98" s="40">
        <v>524.28</v>
      </c>
      <c r="G98" s="35"/>
      <c r="H98" s="43"/>
      <c r="I98" s="166"/>
      <c r="J98" s="53"/>
      <c r="K98" s="43"/>
      <c r="L98" s="95"/>
    </row>
    <row r="99" spans="1:12" s="34" customFormat="1" x14ac:dyDescent="0.25">
      <c r="A99" s="128" t="s">
        <v>31</v>
      </c>
      <c r="B99" s="22" t="s">
        <v>10</v>
      </c>
      <c r="C99" s="141"/>
      <c r="D99" s="118" t="s">
        <v>604</v>
      </c>
      <c r="E99" s="77">
        <v>50710546</v>
      </c>
      <c r="F99" s="40">
        <v>524.28</v>
      </c>
      <c r="G99" s="35"/>
      <c r="H99" s="43"/>
      <c r="I99" s="166"/>
      <c r="J99" s="53"/>
      <c r="K99" s="43"/>
      <c r="L99" s="95"/>
    </row>
    <row r="100" spans="1:12" s="34" customFormat="1" x14ac:dyDescent="0.25">
      <c r="A100" s="128" t="s">
        <v>339</v>
      </c>
      <c r="B100" s="22" t="s">
        <v>8</v>
      </c>
      <c r="C100" s="141"/>
      <c r="D100" s="118" t="s">
        <v>605</v>
      </c>
      <c r="E100" s="78">
        <v>50710535</v>
      </c>
      <c r="F100" s="40">
        <v>524.28</v>
      </c>
      <c r="G100" s="35"/>
      <c r="H100" s="43"/>
      <c r="I100" s="166"/>
      <c r="J100" s="53"/>
      <c r="K100" s="43"/>
      <c r="L100" s="95"/>
    </row>
    <row r="101" spans="1:12" x14ac:dyDescent="0.25">
      <c r="A101" s="127"/>
      <c r="B101" s="64"/>
      <c r="C101" s="14"/>
      <c r="D101" s="30"/>
      <c r="E101" s="32"/>
      <c r="F101" s="40"/>
      <c r="G101" s="30"/>
      <c r="H101" s="38"/>
      <c r="I101" s="162"/>
      <c r="J101" s="39"/>
      <c r="K101" s="38"/>
      <c r="L101" s="94"/>
    </row>
    <row r="102" spans="1:12" s="17" customFormat="1" ht="21" x14ac:dyDescent="0.35">
      <c r="A102" s="125" t="s">
        <v>717</v>
      </c>
      <c r="B102" s="21"/>
      <c r="C102" s="126"/>
      <c r="D102" s="52" t="s">
        <v>214</v>
      </c>
      <c r="E102" s="76"/>
      <c r="F102" s="157"/>
      <c r="G102" s="152"/>
      <c r="H102" s="76"/>
      <c r="I102" s="157"/>
      <c r="J102" s="152"/>
      <c r="K102" s="76"/>
      <c r="L102" s="96"/>
    </row>
    <row r="103" spans="1:12" s="7" customFormat="1" x14ac:dyDescent="0.25">
      <c r="A103" s="127"/>
      <c r="B103" s="64"/>
      <c r="C103" s="127"/>
      <c r="D103" s="30"/>
      <c r="E103" s="32"/>
      <c r="F103" s="40"/>
      <c r="G103" s="30"/>
      <c r="H103" s="32"/>
      <c r="I103" s="158"/>
      <c r="J103" s="30"/>
      <c r="K103" s="32"/>
      <c r="L103" s="101"/>
    </row>
    <row r="104" spans="1:12" s="41" customFormat="1" x14ac:dyDescent="0.25">
      <c r="A104" s="294" t="s">
        <v>607</v>
      </c>
      <c r="B104" s="295" t="s">
        <v>1</v>
      </c>
      <c r="C104" s="142" t="s">
        <v>50</v>
      </c>
      <c r="D104" s="119" t="s">
        <v>606</v>
      </c>
      <c r="E104" s="83">
        <v>50710414</v>
      </c>
      <c r="F104" s="40">
        <v>949.76</v>
      </c>
      <c r="G104" s="56"/>
      <c r="H104" s="38"/>
      <c r="I104" s="162"/>
      <c r="J104" s="55"/>
      <c r="K104" s="38"/>
      <c r="L104" s="105"/>
    </row>
    <row r="105" spans="1:12" s="41" customFormat="1" x14ac:dyDescent="0.25">
      <c r="A105" s="294"/>
      <c r="B105" s="295"/>
      <c r="C105" s="142"/>
      <c r="D105" s="56"/>
      <c r="E105" s="32"/>
      <c r="F105" s="40"/>
      <c r="G105" s="56"/>
      <c r="H105" s="38"/>
      <c r="I105" s="162"/>
      <c r="J105" s="55"/>
      <c r="K105" s="38"/>
      <c r="L105" s="105"/>
    </row>
    <row r="106" spans="1:12" x14ac:dyDescent="0.25">
      <c r="A106" s="296" t="s">
        <v>212</v>
      </c>
      <c r="B106" s="297" t="s">
        <v>1</v>
      </c>
      <c r="C106" s="127" t="s">
        <v>50</v>
      </c>
      <c r="D106" s="30" t="s">
        <v>101</v>
      </c>
      <c r="E106" s="32">
        <v>49254380</v>
      </c>
      <c r="F106" s="40">
        <v>944.46</v>
      </c>
      <c r="G106" s="30"/>
      <c r="H106" s="38"/>
      <c r="I106" s="162"/>
      <c r="J106" s="39"/>
      <c r="K106" s="38"/>
      <c r="L106" s="94"/>
    </row>
    <row r="107" spans="1:12" x14ac:dyDescent="0.25">
      <c r="A107" s="296"/>
      <c r="B107" s="297"/>
      <c r="C107" s="127" t="s">
        <v>52</v>
      </c>
      <c r="D107" s="30" t="s">
        <v>102</v>
      </c>
      <c r="E107" s="32">
        <v>49254126</v>
      </c>
      <c r="F107" s="40">
        <v>1102.4000000000001</v>
      </c>
      <c r="G107" s="30"/>
      <c r="H107" s="38"/>
      <c r="I107" s="162"/>
      <c r="J107" s="39"/>
      <c r="K107" s="38"/>
      <c r="L107" s="94"/>
    </row>
    <row r="108" spans="1:12" x14ac:dyDescent="0.25">
      <c r="A108" s="296" t="s">
        <v>212</v>
      </c>
      <c r="B108" s="297" t="s">
        <v>5</v>
      </c>
      <c r="C108" s="127" t="s">
        <v>50</v>
      </c>
      <c r="D108" s="30" t="s">
        <v>103</v>
      </c>
      <c r="E108" s="32">
        <v>49254395</v>
      </c>
      <c r="F108" s="40">
        <v>878.74</v>
      </c>
      <c r="G108" s="30"/>
      <c r="H108" s="38"/>
      <c r="I108" s="162"/>
      <c r="J108" s="39"/>
      <c r="K108" s="38"/>
      <c r="L108" s="94"/>
    </row>
    <row r="109" spans="1:12" x14ac:dyDescent="0.25">
      <c r="A109" s="296"/>
      <c r="B109" s="297"/>
      <c r="C109" s="127" t="s">
        <v>52</v>
      </c>
      <c r="D109" s="30" t="s">
        <v>104</v>
      </c>
      <c r="E109" s="32">
        <v>49254134</v>
      </c>
      <c r="F109" s="40">
        <v>1020.78</v>
      </c>
      <c r="G109" s="30"/>
      <c r="H109" s="38"/>
      <c r="I109" s="162"/>
      <c r="J109" s="39"/>
      <c r="K109" s="38"/>
      <c r="L109" s="94"/>
    </row>
    <row r="110" spans="1:12" x14ac:dyDescent="0.25">
      <c r="A110" s="296" t="s">
        <v>213</v>
      </c>
      <c r="B110" s="297" t="s">
        <v>1</v>
      </c>
      <c r="C110" s="127" t="s">
        <v>50</v>
      </c>
      <c r="D110" s="30" t="s">
        <v>155</v>
      </c>
      <c r="E110" s="32">
        <v>49254406</v>
      </c>
      <c r="F110" s="40">
        <v>955.06</v>
      </c>
      <c r="G110" s="30"/>
      <c r="H110" s="38"/>
      <c r="I110" s="162"/>
      <c r="J110" s="39"/>
      <c r="K110" s="38"/>
      <c r="L110" s="94"/>
    </row>
    <row r="111" spans="1:12" x14ac:dyDescent="0.25">
      <c r="A111" s="296"/>
      <c r="B111" s="297"/>
      <c r="C111" s="127" t="s">
        <v>52</v>
      </c>
      <c r="D111" s="30" t="s">
        <v>156</v>
      </c>
      <c r="E111" s="32">
        <v>49254145</v>
      </c>
      <c r="F111" s="40">
        <v>1114.06</v>
      </c>
      <c r="G111" s="30"/>
      <c r="H111" s="38"/>
      <c r="I111" s="162"/>
      <c r="J111" s="39"/>
      <c r="K111" s="38"/>
      <c r="L111" s="94"/>
    </row>
    <row r="112" spans="1:12" s="41" customFormat="1" x14ac:dyDescent="0.25">
      <c r="A112" s="294" t="s">
        <v>624</v>
      </c>
      <c r="B112" s="295"/>
      <c r="C112" s="142" t="s">
        <v>50</v>
      </c>
      <c r="D112" s="120" t="s">
        <v>608</v>
      </c>
      <c r="E112" s="73">
        <v>50710433</v>
      </c>
      <c r="F112" s="40">
        <v>878.74</v>
      </c>
      <c r="G112" s="56"/>
      <c r="H112" s="38"/>
      <c r="I112" s="162"/>
      <c r="J112" s="55"/>
      <c r="K112" s="38"/>
      <c r="L112" s="105"/>
    </row>
    <row r="113" spans="1:13" s="41" customFormat="1" x14ac:dyDescent="0.25">
      <c r="A113" s="294"/>
      <c r="B113" s="295"/>
      <c r="C113" s="142" t="s">
        <v>52</v>
      </c>
      <c r="D113" s="121" t="s">
        <v>609</v>
      </c>
      <c r="E113" s="84">
        <v>50759323</v>
      </c>
      <c r="F113" s="40">
        <v>1020.78</v>
      </c>
      <c r="G113" s="56"/>
      <c r="H113" s="38"/>
      <c r="I113" s="162"/>
      <c r="J113" s="55"/>
      <c r="K113" s="38"/>
      <c r="L113" s="105"/>
    </row>
    <row r="114" spans="1:13" s="41" customFormat="1" x14ac:dyDescent="0.25">
      <c r="A114" s="296" t="s">
        <v>14</v>
      </c>
      <c r="B114" s="297" t="s">
        <v>1</v>
      </c>
      <c r="C114" s="142" t="s">
        <v>50</v>
      </c>
      <c r="D114" s="121" t="s">
        <v>705</v>
      </c>
      <c r="E114" s="84">
        <v>51530500</v>
      </c>
      <c r="F114" s="40">
        <v>995.34</v>
      </c>
      <c r="G114" s="56"/>
      <c r="H114" s="38"/>
      <c r="I114" s="162"/>
      <c r="J114" s="55"/>
      <c r="K114" s="38"/>
      <c r="L114" s="105"/>
    </row>
    <row r="115" spans="1:13" x14ac:dyDescent="0.25">
      <c r="A115" s="296"/>
      <c r="B115" s="297"/>
      <c r="C115" s="127"/>
      <c r="D115" s="30"/>
      <c r="E115" s="32"/>
      <c r="F115" s="40"/>
      <c r="G115" s="30"/>
      <c r="H115" s="38"/>
      <c r="I115" s="162"/>
      <c r="J115" s="39"/>
      <c r="K115" s="38"/>
      <c r="L115" s="94"/>
    </row>
    <row r="116" spans="1:13" x14ac:dyDescent="0.25">
      <c r="A116" s="143"/>
      <c r="B116" s="65"/>
      <c r="C116" s="143"/>
      <c r="D116" s="30"/>
      <c r="E116" s="32"/>
      <c r="F116" s="40"/>
      <c r="G116" s="30"/>
      <c r="H116" s="38"/>
      <c r="I116" s="162"/>
      <c r="J116" s="39"/>
      <c r="K116" s="38"/>
      <c r="L116" s="94"/>
    </row>
    <row r="117" spans="1:13" s="17" customFormat="1" ht="21" x14ac:dyDescent="0.35">
      <c r="A117" s="125" t="s">
        <v>716</v>
      </c>
      <c r="B117" s="21"/>
      <c r="C117" s="126"/>
      <c r="D117" s="52" t="s">
        <v>236</v>
      </c>
      <c r="E117" s="76"/>
      <c r="F117" s="157"/>
      <c r="G117" s="147" t="s">
        <v>237</v>
      </c>
      <c r="H117" s="76"/>
      <c r="I117" s="157"/>
      <c r="J117" s="147" t="s">
        <v>238</v>
      </c>
      <c r="K117" s="76"/>
      <c r="L117" s="96"/>
    </row>
    <row r="118" spans="1:13" x14ac:dyDescent="0.25">
      <c r="A118" s="136"/>
      <c r="B118" s="63"/>
      <c r="C118" s="136"/>
      <c r="D118" s="39"/>
      <c r="E118" s="38"/>
      <c r="F118" s="40"/>
      <c r="G118" s="39"/>
      <c r="H118" s="38"/>
      <c r="I118" s="162"/>
      <c r="J118" s="39"/>
      <c r="K118" s="38"/>
      <c r="L118" s="94"/>
    </row>
    <row r="119" spans="1:13" x14ac:dyDescent="0.25">
      <c r="A119" s="137" t="s">
        <v>0</v>
      </c>
      <c r="B119" s="62" t="s">
        <v>1</v>
      </c>
      <c r="C119" s="137"/>
      <c r="D119" s="39" t="s">
        <v>105</v>
      </c>
      <c r="E119" s="38">
        <v>43667256</v>
      </c>
      <c r="F119" s="40">
        <v>726.1</v>
      </c>
      <c r="G119" s="39" t="s">
        <v>106</v>
      </c>
      <c r="H119" s="38">
        <v>43667362</v>
      </c>
      <c r="I119" s="40">
        <v>742</v>
      </c>
      <c r="J119" s="39"/>
      <c r="K119" s="38"/>
      <c r="L119" s="94"/>
    </row>
    <row r="120" spans="1:13" x14ac:dyDescent="0.25">
      <c r="A120" s="137" t="s">
        <v>0</v>
      </c>
      <c r="B120" s="62" t="s">
        <v>5</v>
      </c>
      <c r="C120" s="137"/>
      <c r="D120" s="39" t="s">
        <v>107</v>
      </c>
      <c r="E120" s="38">
        <v>43656037</v>
      </c>
      <c r="F120" s="40">
        <v>692.18</v>
      </c>
      <c r="G120" s="39"/>
      <c r="H120" s="38"/>
      <c r="I120" s="40"/>
      <c r="J120" s="39"/>
      <c r="K120" s="38"/>
      <c r="L120" s="94"/>
    </row>
    <row r="121" spans="1:13" x14ac:dyDescent="0.25">
      <c r="A121" s="127" t="s">
        <v>216</v>
      </c>
      <c r="B121" s="64" t="s">
        <v>1</v>
      </c>
      <c r="C121" s="127"/>
      <c r="D121" s="30"/>
      <c r="E121" s="32"/>
      <c r="F121" s="40"/>
      <c r="G121" s="30" t="s">
        <v>108</v>
      </c>
      <c r="H121" s="32">
        <v>43667237</v>
      </c>
      <c r="I121" s="40">
        <v>753.66</v>
      </c>
      <c r="J121" s="30"/>
      <c r="K121" s="32"/>
      <c r="L121" s="101"/>
    </row>
    <row r="122" spans="1:13" x14ac:dyDescent="0.25">
      <c r="A122" s="127" t="s">
        <v>2</v>
      </c>
      <c r="B122" s="64" t="s">
        <v>1</v>
      </c>
      <c r="C122" s="127"/>
      <c r="D122" s="30" t="s">
        <v>109</v>
      </c>
      <c r="E122" s="32">
        <v>43667343</v>
      </c>
      <c r="F122" s="40">
        <v>831.04</v>
      </c>
      <c r="G122" s="30"/>
      <c r="H122" s="32"/>
      <c r="I122" s="40"/>
      <c r="J122" s="30"/>
      <c r="K122" s="32"/>
      <c r="L122" s="101"/>
    </row>
    <row r="123" spans="1:13" x14ac:dyDescent="0.25">
      <c r="A123" s="127" t="s">
        <v>6</v>
      </c>
      <c r="B123" s="64" t="s">
        <v>1</v>
      </c>
      <c r="C123" s="127"/>
      <c r="D123" s="30" t="s">
        <v>110</v>
      </c>
      <c r="E123" s="32">
        <v>43656124</v>
      </c>
      <c r="F123" s="40">
        <v>722.92</v>
      </c>
      <c r="G123" s="30" t="s">
        <v>111</v>
      </c>
      <c r="H123" s="32">
        <v>43667396</v>
      </c>
      <c r="I123" s="40">
        <v>733.52</v>
      </c>
      <c r="J123" s="164" t="s">
        <v>231</v>
      </c>
      <c r="K123" s="32">
        <v>49254414</v>
      </c>
      <c r="L123" s="40">
        <v>744.12</v>
      </c>
    </row>
    <row r="124" spans="1:13" x14ac:dyDescent="0.25">
      <c r="A124" s="127" t="s">
        <v>6</v>
      </c>
      <c r="B124" s="64" t="s">
        <v>5</v>
      </c>
      <c r="C124" s="127"/>
      <c r="D124" s="30" t="s">
        <v>112</v>
      </c>
      <c r="E124" s="32">
        <v>43667275</v>
      </c>
      <c r="F124" s="40">
        <v>674.16</v>
      </c>
      <c r="G124" s="30" t="s">
        <v>113</v>
      </c>
      <c r="H124" s="32">
        <v>43667400</v>
      </c>
      <c r="I124" s="40">
        <v>684.76</v>
      </c>
      <c r="J124" s="164" t="s">
        <v>232</v>
      </c>
      <c r="K124" s="32">
        <v>49254425</v>
      </c>
      <c r="L124" s="40">
        <v>696.42</v>
      </c>
    </row>
    <row r="125" spans="1:13" x14ac:dyDescent="0.25">
      <c r="A125" s="127" t="s">
        <v>6</v>
      </c>
      <c r="B125" s="64" t="s">
        <v>71</v>
      </c>
      <c r="C125" s="127"/>
      <c r="D125" s="30" t="s">
        <v>114</v>
      </c>
      <c r="E125" s="32">
        <v>43667286</v>
      </c>
      <c r="F125" s="40">
        <v>643.41999999999996</v>
      </c>
      <c r="G125" s="30" t="s">
        <v>115</v>
      </c>
      <c r="H125" s="32">
        <v>43667415</v>
      </c>
      <c r="I125" s="40">
        <v>658.26</v>
      </c>
      <c r="J125" s="164" t="s">
        <v>233</v>
      </c>
      <c r="K125" s="32">
        <v>49254433</v>
      </c>
      <c r="L125" s="40">
        <v>668.86</v>
      </c>
    </row>
    <row r="126" spans="1:13" x14ac:dyDescent="0.25">
      <c r="A126" s="127" t="s">
        <v>31</v>
      </c>
      <c r="B126" s="64" t="s">
        <v>1</v>
      </c>
      <c r="C126" s="127"/>
      <c r="D126" s="30"/>
      <c r="E126" s="32"/>
      <c r="F126" s="40"/>
      <c r="G126" s="30" t="s">
        <v>116</v>
      </c>
      <c r="H126" s="32">
        <v>43667241</v>
      </c>
      <c r="I126" s="40">
        <v>749.42</v>
      </c>
      <c r="J126" s="164" t="s">
        <v>234</v>
      </c>
      <c r="K126" s="32">
        <v>49254444</v>
      </c>
      <c r="L126" s="40">
        <v>760.02</v>
      </c>
    </row>
    <row r="127" spans="1:13" x14ac:dyDescent="0.25">
      <c r="A127" s="127" t="s">
        <v>31</v>
      </c>
      <c r="B127" s="64" t="s">
        <v>5</v>
      </c>
      <c r="C127" s="127"/>
      <c r="D127" s="30"/>
      <c r="E127" s="32"/>
      <c r="F127" s="40"/>
      <c r="G127" s="30" t="s">
        <v>117</v>
      </c>
      <c r="H127" s="32">
        <v>46373997</v>
      </c>
      <c r="I127" s="40">
        <v>696.42</v>
      </c>
      <c r="J127" s="164" t="s">
        <v>235</v>
      </c>
      <c r="K127" s="32">
        <v>49254452</v>
      </c>
      <c r="L127" s="40">
        <v>707.02</v>
      </c>
      <c r="M127" s="6"/>
    </row>
    <row r="128" spans="1:13" x14ac:dyDescent="0.25">
      <c r="A128" s="127" t="s">
        <v>32</v>
      </c>
      <c r="B128" s="64"/>
      <c r="C128" s="127"/>
      <c r="D128" s="30"/>
      <c r="E128" s="32"/>
      <c r="F128" s="40"/>
      <c r="G128" s="30" t="s">
        <v>118</v>
      </c>
      <c r="H128" s="32">
        <v>43667434</v>
      </c>
      <c r="I128" s="40">
        <v>749.42</v>
      </c>
      <c r="J128" s="30"/>
      <c r="K128" s="32"/>
      <c r="L128" s="101"/>
      <c r="M128" s="6"/>
    </row>
    <row r="129" spans="1:13" x14ac:dyDescent="0.25">
      <c r="A129" s="127" t="s">
        <v>217</v>
      </c>
      <c r="B129" s="64"/>
      <c r="C129" s="127"/>
      <c r="D129" s="30"/>
      <c r="E129" s="32"/>
      <c r="F129" s="40"/>
      <c r="G129" s="30" t="s">
        <v>119</v>
      </c>
      <c r="H129" s="32">
        <v>48118575</v>
      </c>
      <c r="I129" s="40">
        <v>745.18</v>
      </c>
      <c r="J129" s="30"/>
      <c r="K129" s="32"/>
      <c r="L129" s="101"/>
      <c r="M129" s="6"/>
    </row>
    <row r="130" spans="1:13" x14ac:dyDescent="0.25">
      <c r="A130" s="137" t="s">
        <v>218</v>
      </c>
      <c r="B130" s="62"/>
      <c r="C130" s="137"/>
      <c r="D130" s="39"/>
      <c r="E130" s="38"/>
      <c r="F130" s="40"/>
      <c r="G130" s="39" t="s">
        <v>120</v>
      </c>
      <c r="H130" s="38">
        <v>48118586</v>
      </c>
      <c r="I130" s="40">
        <v>745.18</v>
      </c>
      <c r="J130" s="39"/>
      <c r="K130" s="38"/>
      <c r="L130" s="94"/>
      <c r="M130" s="6"/>
    </row>
    <row r="131" spans="1:13" s="10" customFormat="1" x14ac:dyDescent="0.25">
      <c r="A131" s="128" t="s">
        <v>599</v>
      </c>
      <c r="B131" s="22"/>
      <c r="C131" s="129"/>
      <c r="D131" s="35"/>
      <c r="E131" s="33"/>
      <c r="F131" s="40"/>
      <c r="G131" s="153" t="s">
        <v>602</v>
      </c>
      <c r="H131" s="82">
        <v>50710376</v>
      </c>
      <c r="I131" s="40">
        <v>708.08</v>
      </c>
      <c r="J131" s="35"/>
      <c r="K131" s="33"/>
      <c r="L131" s="97"/>
      <c r="M131" s="37"/>
    </row>
    <row r="132" spans="1:13" s="7" customFormat="1" x14ac:dyDescent="0.25">
      <c r="A132" s="127" t="s">
        <v>13</v>
      </c>
      <c r="B132" s="64" t="s">
        <v>1</v>
      </c>
      <c r="C132" s="127"/>
      <c r="D132" s="30" t="s">
        <v>121</v>
      </c>
      <c r="E132" s="32">
        <v>43667332</v>
      </c>
      <c r="F132" s="40">
        <v>933</v>
      </c>
      <c r="G132" s="30" t="s">
        <v>199</v>
      </c>
      <c r="H132" s="32">
        <v>44446061</v>
      </c>
      <c r="I132" s="40">
        <v>944.46</v>
      </c>
      <c r="J132" s="30"/>
      <c r="K132" s="32"/>
      <c r="L132" s="101"/>
      <c r="M132" s="36"/>
    </row>
    <row r="133" spans="1:13" x14ac:dyDescent="0.25">
      <c r="A133" s="137" t="s">
        <v>122</v>
      </c>
      <c r="B133" s="62" t="s">
        <v>1</v>
      </c>
      <c r="C133" s="137"/>
      <c r="D133" s="39" t="s">
        <v>123</v>
      </c>
      <c r="E133" s="38">
        <v>43656298</v>
      </c>
      <c r="F133" s="40">
        <v>969</v>
      </c>
      <c r="G133" s="39" t="s">
        <v>124</v>
      </c>
      <c r="H133" s="38">
        <v>43667483</v>
      </c>
      <c r="I133" s="40">
        <v>979.44</v>
      </c>
      <c r="J133" s="39" t="s">
        <v>125</v>
      </c>
      <c r="K133" s="38">
        <v>49426194</v>
      </c>
      <c r="L133" s="40">
        <v>995.34</v>
      </c>
      <c r="M133" s="6"/>
    </row>
    <row r="134" spans="1:13" x14ac:dyDescent="0.25">
      <c r="A134" s="136"/>
      <c r="B134" s="63"/>
      <c r="C134" s="136"/>
      <c r="D134" s="39"/>
      <c r="E134" s="38"/>
      <c r="F134" s="40"/>
      <c r="G134" s="39"/>
      <c r="H134" s="38"/>
      <c r="I134" s="162"/>
      <c r="J134" s="39"/>
      <c r="K134" s="38"/>
      <c r="L134" s="94"/>
      <c r="M134" s="6"/>
    </row>
    <row r="135" spans="1:13" s="17" customFormat="1" ht="21" x14ac:dyDescent="0.35">
      <c r="A135" s="125" t="s">
        <v>623</v>
      </c>
      <c r="B135" s="21"/>
      <c r="C135" s="126"/>
      <c r="D135" s="52"/>
      <c r="E135" s="76"/>
      <c r="F135" s="157"/>
      <c r="G135" s="147" t="s">
        <v>215</v>
      </c>
      <c r="H135" s="76"/>
      <c r="I135" s="157"/>
      <c r="J135" s="152"/>
      <c r="K135" s="76"/>
      <c r="L135" s="96"/>
      <c r="M135" s="18"/>
    </row>
    <row r="136" spans="1:13" x14ac:dyDescent="0.25">
      <c r="A136" s="137"/>
      <c r="B136" s="62"/>
      <c r="C136" s="137"/>
      <c r="D136" s="39"/>
      <c r="E136" s="38"/>
      <c r="F136" s="40"/>
      <c r="G136" s="154"/>
      <c r="H136" s="38"/>
      <c r="I136" s="162"/>
      <c r="J136" s="39"/>
      <c r="K136" s="38"/>
      <c r="L136" s="107"/>
      <c r="M136" s="6"/>
    </row>
    <row r="137" spans="1:13" ht="31.5" x14ac:dyDescent="0.25">
      <c r="A137" s="128" t="s">
        <v>130</v>
      </c>
      <c r="B137" s="22" t="s">
        <v>131</v>
      </c>
      <c r="C137" s="129"/>
      <c r="D137" s="35"/>
      <c r="E137" s="33"/>
      <c r="F137" s="40"/>
      <c r="G137" s="151" t="s">
        <v>600</v>
      </c>
      <c r="H137" s="82">
        <v>50710357</v>
      </c>
      <c r="I137" s="40">
        <v>479.4</v>
      </c>
      <c r="J137" s="150"/>
      <c r="K137" s="81"/>
      <c r="L137" s="106"/>
      <c r="M137" s="7"/>
    </row>
    <row r="138" spans="1:13" ht="31.5" x14ac:dyDescent="0.25">
      <c r="A138" s="127" t="s">
        <v>178</v>
      </c>
      <c r="B138" s="64" t="s">
        <v>179</v>
      </c>
      <c r="C138" s="138"/>
      <c r="D138" s="30"/>
      <c r="E138" s="32"/>
      <c r="F138" s="40"/>
      <c r="G138" s="30" t="s">
        <v>568</v>
      </c>
      <c r="H138" s="73">
        <v>50693614</v>
      </c>
      <c r="I138" s="40">
        <v>479.4</v>
      </c>
      <c r="J138" s="30"/>
      <c r="K138" s="73"/>
      <c r="L138" s="101"/>
      <c r="M138" s="7"/>
    </row>
    <row r="139" spans="1:13" ht="15.75" customHeight="1" x14ac:dyDescent="0.25">
      <c r="A139" s="127" t="s">
        <v>11</v>
      </c>
      <c r="B139" s="59" t="s">
        <v>220</v>
      </c>
      <c r="C139" s="138"/>
      <c r="D139" s="30"/>
      <c r="E139" s="32"/>
      <c r="F139" s="40"/>
      <c r="G139" s="30" t="s">
        <v>569</v>
      </c>
      <c r="H139" s="73">
        <v>50693663</v>
      </c>
      <c r="I139" s="40">
        <v>479.4</v>
      </c>
      <c r="J139" s="30"/>
      <c r="K139" s="73"/>
      <c r="L139" s="101"/>
      <c r="M139" s="7"/>
    </row>
    <row r="140" spans="1:13" x14ac:dyDescent="0.25">
      <c r="A140" s="127" t="s">
        <v>12</v>
      </c>
      <c r="B140" s="59" t="s">
        <v>145</v>
      </c>
      <c r="C140" s="138"/>
      <c r="D140" s="30"/>
      <c r="E140" s="32"/>
      <c r="F140" s="40"/>
      <c r="G140" s="30" t="s">
        <v>570</v>
      </c>
      <c r="H140" s="73">
        <v>50693678</v>
      </c>
      <c r="I140" s="40">
        <v>479.4</v>
      </c>
      <c r="J140" s="30"/>
      <c r="K140" s="73"/>
      <c r="L140" s="101"/>
      <c r="M140" s="7"/>
    </row>
    <row r="141" spans="1:13" ht="31.5" x14ac:dyDescent="0.25">
      <c r="A141" s="127" t="s">
        <v>148</v>
      </c>
      <c r="B141" s="64" t="s">
        <v>149</v>
      </c>
      <c r="C141" s="138"/>
      <c r="D141" s="30"/>
      <c r="E141" s="32"/>
      <c r="F141" s="40"/>
      <c r="G141" s="30" t="s">
        <v>571</v>
      </c>
      <c r="H141" s="73">
        <v>50693625</v>
      </c>
      <c r="I141" s="40">
        <v>479.4</v>
      </c>
      <c r="J141" s="30"/>
      <c r="K141" s="73"/>
      <c r="L141" s="101"/>
      <c r="M141" s="7"/>
    </row>
    <row r="142" spans="1:13" x14ac:dyDescent="0.25">
      <c r="A142" s="137"/>
      <c r="B142" s="62"/>
      <c r="C142" s="137"/>
      <c r="D142" s="39"/>
      <c r="E142" s="38"/>
      <c r="F142" s="40"/>
      <c r="G142" s="154"/>
      <c r="H142" s="38"/>
      <c r="I142" s="162"/>
      <c r="J142" s="39"/>
      <c r="K142" s="38"/>
      <c r="L142" s="107"/>
      <c r="M142" s="6"/>
    </row>
    <row r="143" spans="1:13" s="17" customFormat="1" ht="21" x14ac:dyDescent="0.35">
      <c r="A143" s="125" t="s">
        <v>622</v>
      </c>
      <c r="B143" s="21"/>
      <c r="C143" s="126"/>
      <c r="D143" s="52" t="s">
        <v>219</v>
      </c>
      <c r="E143" s="76"/>
      <c r="F143" s="157"/>
      <c r="G143" s="147" t="s">
        <v>208</v>
      </c>
      <c r="H143" s="76"/>
      <c r="I143" s="157"/>
      <c r="J143" s="152"/>
      <c r="K143" s="76"/>
      <c r="L143" s="96"/>
      <c r="M143" s="18"/>
    </row>
    <row r="144" spans="1:13" x14ac:dyDescent="0.25">
      <c r="A144" s="136"/>
      <c r="B144" s="63"/>
      <c r="C144" s="136"/>
      <c r="D144" s="39"/>
      <c r="E144" s="38"/>
      <c r="F144" s="40"/>
      <c r="G144" s="39"/>
      <c r="H144" s="38"/>
      <c r="I144" s="162"/>
      <c r="J144" s="39"/>
      <c r="K144" s="38"/>
      <c r="L144" s="94"/>
      <c r="M144" s="6"/>
    </row>
    <row r="145" spans="1:13" s="6" customFormat="1" x14ac:dyDescent="0.25">
      <c r="A145" s="308" t="s">
        <v>130</v>
      </c>
      <c r="B145" s="293" t="s">
        <v>131</v>
      </c>
      <c r="C145" s="137" t="s">
        <v>126</v>
      </c>
      <c r="D145" s="39" t="s">
        <v>134</v>
      </c>
      <c r="E145" s="38">
        <v>45189283</v>
      </c>
      <c r="F145" s="40">
        <v>712.32</v>
      </c>
      <c r="G145" s="39" t="s">
        <v>132</v>
      </c>
      <c r="H145" s="38">
        <v>45955874</v>
      </c>
      <c r="I145" s="40">
        <v>712.32</v>
      </c>
      <c r="J145" s="39"/>
      <c r="K145" s="38"/>
      <c r="L145" s="94"/>
    </row>
    <row r="146" spans="1:13" s="6" customFormat="1" x14ac:dyDescent="0.25">
      <c r="A146" s="308"/>
      <c r="B146" s="293"/>
      <c r="C146" s="137" t="s">
        <v>127</v>
      </c>
      <c r="D146" s="39"/>
      <c r="E146" s="38"/>
      <c r="F146" s="40"/>
      <c r="G146" s="39" t="s">
        <v>133</v>
      </c>
      <c r="H146" s="38">
        <v>45955904</v>
      </c>
      <c r="I146" s="40">
        <v>825.74</v>
      </c>
      <c r="J146" s="39"/>
      <c r="K146" s="38"/>
      <c r="L146" s="94"/>
    </row>
    <row r="147" spans="1:13" s="45" customFormat="1" x14ac:dyDescent="0.25">
      <c r="A147" s="294" t="s">
        <v>610</v>
      </c>
      <c r="B147" s="298" t="s">
        <v>662</v>
      </c>
      <c r="C147" s="142" t="s">
        <v>126</v>
      </c>
      <c r="D147" s="56"/>
      <c r="E147" s="32"/>
      <c r="F147" s="158"/>
      <c r="G147" s="121" t="s">
        <v>611</v>
      </c>
      <c r="H147" s="84">
        <v>50710478</v>
      </c>
      <c r="I147" s="40">
        <v>837.4</v>
      </c>
      <c r="J147" s="56"/>
      <c r="K147" s="32"/>
      <c r="L147" s="108"/>
      <c r="M147" s="44"/>
    </row>
    <row r="148" spans="1:13" s="45" customFormat="1" x14ac:dyDescent="0.25">
      <c r="A148" s="294"/>
      <c r="B148" s="298"/>
      <c r="C148" s="142" t="s">
        <v>127</v>
      </c>
      <c r="D148" s="56"/>
      <c r="E148" s="32"/>
      <c r="F148" s="158"/>
      <c r="G148" s="121" t="s">
        <v>612</v>
      </c>
      <c r="H148" s="83">
        <v>50710516</v>
      </c>
      <c r="I148" s="40">
        <v>985.8</v>
      </c>
      <c r="J148" s="56"/>
      <c r="K148" s="32"/>
      <c r="L148" s="108"/>
      <c r="M148" s="44"/>
    </row>
    <row r="149" spans="1:13" s="6" customFormat="1" x14ac:dyDescent="0.25">
      <c r="A149" s="308" t="s">
        <v>135</v>
      </c>
      <c r="B149" s="293" t="s">
        <v>100</v>
      </c>
      <c r="C149" s="137" t="s">
        <v>126</v>
      </c>
      <c r="D149" s="39"/>
      <c r="E149" s="38"/>
      <c r="F149" s="40"/>
      <c r="G149" s="39" t="s">
        <v>136</v>
      </c>
      <c r="H149" s="38">
        <v>46314240</v>
      </c>
      <c r="I149" s="40">
        <v>837.4</v>
      </c>
      <c r="J149" s="39"/>
      <c r="K149" s="38"/>
      <c r="L149" s="94"/>
    </row>
    <row r="150" spans="1:13" s="6" customFormat="1" x14ac:dyDescent="0.25">
      <c r="A150" s="308"/>
      <c r="B150" s="293"/>
      <c r="C150" s="137" t="s">
        <v>127</v>
      </c>
      <c r="D150" s="39"/>
      <c r="E150" s="38"/>
      <c r="F150" s="40"/>
      <c r="G150" s="39" t="s">
        <v>137</v>
      </c>
      <c r="H150" s="38">
        <v>46260200</v>
      </c>
      <c r="I150" s="40">
        <v>985.8</v>
      </c>
      <c r="J150" s="39"/>
      <c r="K150" s="38"/>
      <c r="L150" s="94"/>
    </row>
    <row r="151" spans="1:13" s="6" customFormat="1" x14ac:dyDescent="0.25">
      <c r="A151" s="308" t="s">
        <v>138</v>
      </c>
      <c r="B151" s="293" t="s">
        <v>179</v>
      </c>
      <c r="C151" s="137" t="s">
        <v>126</v>
      </c>
      <c r="D151" s="39" t="s">
        <v>142</v>
      </c>
      <c r="E151" s="38">
        <v>45189302</v>
      </c>
      <c r="F151" s="40">
        <v>823.62</v>
      </c>
      <c r="G151" s="39" t="s">
        <v>140</v>
      </c>
      <c r="H151" s="38">
        <v>45956483</v>
      </c>
      <c r="I151" s="40">
        <v>823.62</v>
      </c>
      <c r="J151" s="39"/>
      <c r="K151" s="38"/>
      <c r="L151" s="94"/>
    </row>
    <row r="152" spans="1:13" s="6" customFormat="1" x14ac:dyDescent="0.25">
      <c r="A152" s="308"/>
      <c r="B152" s="293"/>
      <c r="C152" s="137" t="s">
        <v>127</v>
      </c>
      <c r="D152" s="39"/>
      <c r="E152" s="38"/>
      <c r="F152" s="40"/>
      <c r="G152" s="39" t="s">
        <v>141</v>
      </c>
      <c r="H152" s="38">
        <v>45956498</v>
      </c>
      <c r="I152" s="40">
        <v>921.14</v>
      </c>
      <c r="J152" s="39"/>
      <c r="K152" s="38"/>
      <c r="L152" s="94"/>
    </row>
    <row r="153" spans="1:13" s="6" customFormat="1" x14ac:dyDescent="0.25">
      <c r="A153" s="308" t="s">
        <v>11</v>
      </c>
      <c r="B153" s="293" t="s">
        <v>220</v>
      </c>
      <c r="C153" s="137" t="s">
        <v>126</v>
      </c>
      <c r="D153" s="39"/>
      <c r="E153" s="38"/>
      <c r="F153" s="40"/>
      <c r="G153" s="39" t="s">
        <v>143</v>
      </c>
      <c r="H153" s="38">
        <v>45964758</v>
      </c>
      <c r="I153" s="40">
        <v>834.22</v>
      </c>
      <c r="J153" s="39"/>
      <c r="K153" s="38"/>
      <c r="L153" s="94"/>
    </row>
    <row r="154" spans="1:13" s="6" customFormat="1" x14ac:dyDescent="0.25">
      <c r="A154" s="308"/>
      <c r="B154" s="293"/>
      <c r="C154" s="137" t="s">
        <v>127</v>
      </c>
      <c r="D154" s="39"/>
      <c r="E154" s="38"/>
      <c r="F154" s="40"/>
      <c r="G154" s="39" t="s">
        <v>144</v>
      </c>
      <c r="H154" s="38">
        <v>45965080</v>
      </c>
      <c r="I154" s="40">
        <v>945.52</v>
      </c>
      <c r="J154" s="39"/>
      <c r="K154" s="38"/>
      <c r="L154" s="94"/>
    </row>
    <row r="155" spans="1:13" s="45" customFormat="1" x14ac:dyDescent="0.25">
      <c r="A155" s="294" t="s">
        <v>613</v>
      </c>
      <c r="B155" s="298" t="s">
        <v>663</v>
      </c>
      <c r="C155" s="142" t="s">
        <v>126</v>
      </c>
      <c r="D155" s="56"/>
      <c r="E155" s="32"/>
      <c r="F155" s="158"/>
      <c r="G155" s="121" t="s">
        <v>614</v>
      </c>
      <c r="H155" s="83">
        <v>50710452</v>
      </c>
      <c r="I155" s="40">
        <v>837.4</v>
      </c>
      <c r="J155" s="56"/>
      <c r="K155" s="32"/>
      <c r="L155" s="108"/>
      <c r="M155" s="44"/>
    </row>
    <row r="156" spans="1:13" s="45" customFormat="1" x14ac:dyDescent="0.25">
      <c r="A156" s="294"/>
      <c r="B156" s="298"/>
      <c r="C156" s="142" t="s">
        <v>127</v>
      </c>
      <c r="D156" s="56"/>
      <c r="E156" s="32"/>
      <c r="F156" s="158"/>
      <c r="G156" s="121" t="s">
        <v>615</v>
      </c>
      <c r="H156" s="83">
        <v>50710497</v>
      </c>
      <c r="I156" s="40">
        <v>985.8</v>
      </c>
      <c r="J156" s="56"/>
      <c r="K156" s="32"/>
      <c r="L156" s="108"/>
      <c r="M156" s="44"/>
    </row>
    <row r="157" spans="1:13" s="6" customFormat="1" x14ac:dyDescent="0.25">
      <c r="A157" s="308" t="s">
        <v>12</v>
      </c>
      <c r="B157" s="293" t="s">
        <v>145</v>
      </c>
      <c r="C157" s="137" t="s">
        <v>126</v>
      </c>
      <c r="D157" s="39"/>
      <c r="E157" s="38"/>
      <c r="F157" s="40"/>
      <c r="G157" s="39" t="s">
        <v>146</v>
      </c>
      <c r="H157" s="38">
        <v>45965114</v>
      </c>
      <c r="I157" s="40">
        <v>834.22</v>
      </c>
      <c r="J157" s="39"/>
      <c r="K157" s="38"/>
      <c r="L157" s="94"/>
    </row>
    <row r="158" spans="1:13" s="6" customFormat="1" x14ac:dyDescent="0.25">
      <c r="A158" s="308"/>
      <c r="B158" s="293"/>
      <c r="C158" s="137" t="s">
        <v>127</v>
      </c>
      <c r="D158" s="39"/>
      <c r="E158" s="38"/>
      <c r="F158" s="40"/>
      <c r="G158" s="39" t="s">
        <v>147</v>
      </c>
      <c r="H158" s="38">
        <v>45965106</v>
      </c>
      <c r="I158" s="40">
        <v>945.52</v>
      </c>
      <c r="J158" s="39"/>
      <c r="K158" s="38"/>
      <c r="L158" s="94"/>
    </row>
    <row r="159" spans="1:13" s="6" customFormat="1" x14ac:dyDescent="0.25">
      <c r="A159" s="308" t="s">
        <v>148</v>
      </c>
      <c r="B159" s="293" t="s">
        <v>149</v>
      </c>
      <c r="C159" s="137" t="s">
        <v>126</v>
      </c>
      <c r="D159" s="39"/>
      <c r="E159" s="38"/>
      <c r="F159" s="40"/>
      <c r="G159" s="39" t="s">
        <v>150</v>
      </c>
      <c r="H159" s="38">
        <v>46314266</v>
      </c>
      <c r="I159" s="40">
        <v>834.22</v>
      </c>
      <c r="J159" s="39"/>
      <c r="K159" s="38"/>
      <c r="L159" s="94"/>
    </row>
    <row r="160" spans="1:13" s="6" customFormat="1" x14ac:dyDescent="0.25">
      <c r="A160" s="308"/>
      <c r="B160" s="293"/>
      <c r="C160" s="137" t="s">
        <v>127</v>
      </c>
      <c r="D160" s="39"/>
      <c r="E160" s="38"/>
      <c r="F160" s="40"/>
      <c r="G160" s="39" t="s">
        <v>151</v>
      </c>
      <c r="H160" s="38">
        <v>46260226</v>
      </c>
      <c r="I160" s="40">
        <v>945.52</v>
      </c>
      <c r="J160" s="39"/>
      <c r="K160" s="38"/>
      <c r="L160" s="94"/>
    </row>
    <row r="161" spans="1:13" s="45" customFormat="1" x14ac:dyDescent="0.25">
      <c r="A161" s="294" t="s">
        <v>618</v>
      </c>
      <c r="B161" s="298" t="s">
        <v>664</v>
      </c>
      <c r="C161" s="142" t="s">
        <v>126</v>
      </c>
      <c r="D161" s="56"/>
      <c r="E161" s="32"/>
      <c r="F161" s="158"/>
      <c r="G161" s="121" t="s">
        <v>616</v>
      </c>
      <c r="H161" s="83">
        <v>50710444</v>
      </c>
      <c r="I161" s="40">
        <v>837.4</v>
      </c>
      <c r="J161" s="56"/>
      <c r="K161" s="32"/>
      <c r="L161" s="108"/>
      <c r="M161" s="44"/>
    </row>
    <row r="162" spans="1:13" s="45" customFormat="1" x14ac:dyDescent="0.25">
      <c r="A162" s="294"/>
      <c r="B162" s="298"/>
      <c r="C162" s="142" t="s">
        <v>127</v>
      </c>
      <c r="D162" s="56"/>
      <c r="E162" s="32"/>
      <c r="F162" s="158"/>
      <c r="G162" s="121" t="s">
        <v>617</v>
      </c>
      <c r="H162" s="83">
        <v>50710482</v>
      </c>
      <c r="I162" s="40">
        <v>985.8</v>
      </c>
      <c r="J162" s="56"/>
      <c r="K162" s="32"/>
      <c r="L162" s="108"/>
      <c r="M162" s="44"/>
    </row>
    <row r="163" spans="1:13" s="6" customFormat="1" x14ac:dyDescent="0.25">
      <c r="A163" s="308" t="s">
        <v>152</v>
      </c>
      <c r="B163" s="293" t="s">
        <v>100</v>
      </c>
      <c r="C163" s="137" t="s">
        <v>126</v>
      </c>
      <c r="D163" s="39"/>
      <c r="E163" s="38"/>
      <c r="F163" s="40"/>
      <c r="G163" s="39" t="s">
        <v>153</v>
      </c>
      <c r="H163" s="38">
        <v>46210583</v>
      </c>
      <c r="I163" s="40">
        <v>837.4</v>
      </c>
      <c r="J163" s="39"/>
      <c r="K163" s="38"/>
      <c r="L163" s="94"/>
      <c r="M163"/>
    </row>
    <row r="164" spans="1:13" s="6" customFormat="1" x14ac:dyDescent="0.25">
      <c r="A164" s="308"/>
      <c r="B164" s="293"/>
      <c r="C164" s="137" t="s">
        <v>127</v>
      </c>
      <c r="D164" s="39"/>
      <c r="E164" s="38"/>
      <c r="F164" s="40"/>
      <c r="G164" s="39" t="s">
        <v>154</v>
      </c>
      <c r="H164" s="38">
        <v>46211132</v>
      </c>
      <c r="I164" s="40">
        <v>985.8</v>
      </c>
      <c r="J164" s="39"/>
      <c r="K164" s="38"/>
      <c r="L164" s="94"/>
      <c r="M164"/>
    </row>
    <row r="165" spans="1:13" s="45" customFormat="1" x14ac:dyDescent="0.25">
      <c r="A165" s="294" t="s">
        <v>619</v>
      </c>
      <c r="B165" s="298" t="s">
        <v>665</v>
      </c>
      <c r="C165" s="142" t="s">
        <v>126</v>
      </c>
      <c r="D165" s="56"/>
      <c r="E165" s="32"/>
      <c r="F165" s="158"/>
      <c r="G165" s="155" t="s">
        <v>620</v>
      </c>
      <c r="H165" s="85">
        <v>50710463</v>
      </c>
      <c r="I165" s="40">
        <v>837.4</v>
      </c>
      <c r="J165" s="56"/>
      <c r="K165" s="32"/>
      <c r="L165" s="108"/>
      <c r="M165" s="44"/>
    </row>
    <row r="166" spans="1:13" s="45" customFormat="1" x14ac:dyDescent="0.25">
      <c r="A166" s="294"/>
      <c r="B166" s="298"/>
      <c r="C166" s="142" t="s">
        <v>127</v>
      </c>
      <c r="D166" s="56"/>
      <c r="E166" s="32"/>
      <c r="F166" s="158"/>
      <c r="G166" s="121" t="s">
        <v>621</v>
      </c>
      <c r="H166" s="83">
        <v>50710501</v>
      </c>
      <c r="I166" s="40">
        <v>985.8</v>
      </c>
      <c r="J166" s="56"/>
      <c r="K166" s="32"/>
      <c r="L166" s="108"/>
      <c r="M166" s="44"/>
    </row>
    <row r="167" spans="1:13" s="36" customFormat="1" x14ac:dyDescent="0.25">
      <c r="A167" s="137"/>
      <c r="B167" s="62"/>
      <c r="C167" s="137"/>
      <c r="D167" s="39"/>
      <c r="E167" s="38"/>
      <c r="F167" s="40"/>
      <c r="G167" s="39"/>
      <c r="H167" s="38"/>
      <c r="I167" s="162"/>
      <c r="J167" s="30"/>
      <c r="K167" s="32"/>
      <c r="L167" s="101"/>
      <c r="M167" s="7"/>
    </row>
    <row r="168" spans="1:13" s="17" customFormat="1" ht="21" x14ac:dyDescent="0.35">
      <c r="A168" s="125" t="s">
        <v>221</v>
      </c>
      <c r="B168" s="21"/>
      <c r="C168" s="126"/>
      <c r="D168" s="52" t="s">
        <v>208</v>
      </c>
      <c r="E168" s="76"/>
      <c r="F168" s="157"/>
      <c r="G168" s="152"/>
      <c r="H168" s="76"/>
      <c r="I168" s="157"/>
      <c r="J168" s="152"/>
      <c r="K168" s="76"/>
      <c r="L168" s="96"/>
    </row>
    <row r="169" spans="1:13" s="36" customFormat="1" x14ac:dyDescent="0.25">
      <c r="A169" s="137"/>
      <c r="B169" s="62"/>
      <c r="C169" s="137"/>
      <c r="D169" s="39"/>
      <c r="E169" s="38"/>
      <c r="F169" s="40"/>
      <c r="G169" s="39"/>
      <c r="H169" s="38"/>
      <c r="I169" s="162"/>
      <c r="J169" s="30"/>
      <c r="K169" s="32"/>
      <c r="L169" s="101"/>
      <c r="M169" s="7"/>
    </row>
    <row r="170" spans="1:13" x14ac:dyDescent="0.25">
      <c r="A170" s="137" t="s">
        <v>157</v>
      </c>
      <c r="B170" s="62"/>
      <c r="C170" s="137"/>
      <c r="D170" s="39" t="s">
        <v>158</v>
      </c>
      <c r="E170" s="38">
        <v>47585678</v>
      </c>
      <c r="F170" s="40">
        <v>913.72</v>
      </c>
      <c r="G170" s="39"/>
      <c r="H170" s="38"/>
      <c r="I170" s="162"/>
      <c r="J170" s="39"/>
      <c r="K170" s="38"/>
      <c r="L170" s="94"/>
    </row>
    <row r="171" spans="1:13" x14ac:dyDescent="0.25">
      <c r="A171" s="137" t="s">
        <v>159</v>
      </c>
      <c r="B171" s="62"/>
      <c r="C171" s="137"/>
      <c r="D171" s="39" t="s">
        <v>160</v>
      </c>
      <c r="E171" s="38">
        <v>47585746</v>
      </c>
      <c r="F171" s="40">
        <v>945.52</v>
      </c>
      <c r="G171" s="39"/>
      <c r="H171" s="38"/>
      <c r="I171" s="162"/>
      <c r="J171" s="39"/>
      <c r="K171" s="38"/>
      <c r="L171" s="94"/>
    </row>
    <row r="172" spans="1:13" x14ac:dyDescent="0.25">
      <c r="A172" s="137" t="s">
        <v>161</v>
      </c>
      <c r="B172" s="62"/>
      <c r="C172" s="137"/>
      <c r="D172" s="39" t="s">
        <v>162</v>
      </c>
      <c r="E172" s="38">
        <v>47586155</v>
      </c>
      <c r="F172" s="40">
        <v>945.52</v>
      </c>
      <c r="G172" s="39"/>
      <c r="H172" s="38"/>
      <c r="I172" s="162"/>
      <c r="J172" s="39"/>
      <c r="K172" s="38"/>
      <c r="L172" s="94"/>
    </row>
    <row r="173" spans="1:13" x14ac:dyDescent="0.25">
      <c r="A173" s="137" t="s">
        <v>163</v>
      </c>
      <c r="B173" s="62"/>
      <c r="C173" s="137"/>
      <c r="D173" s="39" t="s">
        <v>164</v>
      </c>
      <c r="E173" s="38">
        <v>47586166</v>
      </c>
      <c r="F173" s="40">
        <v>913.72</v>
      </c>
      <c r="G173" s="39"/>
      <c r="H173" s="38"/>
      <c r="I173" s="162"/>
      <c r="J173" s="39"/>
      <c r="K173" s="38"/>
      <c r="L173" s="94"/>
    </row>
    <row r="174" spans="1:13" x14ac:dyDescent="0.25">
      <c r="A174" s="137" t="s">
        <v>165</v>
      </c>
      <c r="B174" s="62"/>
      <c r="C174" s="137"/>
      <c r="D174" s="39" t="s">
        <v>166</v>
      </c>
      <c r="E174" s="38">
        <v>47586174</v>
      </c>
      <c r="F174" s="40">
        <v>945.52</v>
      </c>
      <c r="G174" s="39"/>
      <c r="H174" s="38"/>
      <c r="I174" s="162"/>
      <c r="J174" s="39"/>
      <c r="K174" s="38"/>
      <c r="L174" s="94"/>
    </row>
    <row r="175" spans="1:13" x14ac:dyDescent="0.25">
      <c r="A175" s="137" t="s">
        <v>167</v>
      </c>
      <c r="B175" s="62"/>
      <c r="C175" s="137"/>
      <c r="D175" s="39" t="s">
        <v>168</v>
      </c>
      <c r="E175" s="38">
        <v>47586121</v>
      </c>
      <c r="F175" s="40">
        <v>945.52</v>
      </c>
      <c r="G175" s="39"/>
      <c r="H175" s="38"/>
      <c r="I175" s="162"/>
      <c r="J175" s="39"/>
      <c r="K175" s="38"/>
      <c r="L175" s="94"/>
    </row>
    <row r="176" spans="1:13" x14ac:dyDescent="0.25">
      <c r="A176" s="137" t="s">
        <v>169</v>
      </c>
      <c r="B176" s="62"/>
      <c r="C176" s="137"/>
      <c r="D176" s="39" t="s">
        <v>170</v>
      </c>
      <c r="E176" s="38">
        <v>47586136</v>
      </c>
      <c r="F176" s="40">
        <v>945.52</v>
      </c>
      <c r="G176" s="39"/>
      <c r="H176" s="38"/>
      <c r="I176" s="162"/>
      <c r="J176" s="39"/>
      <c r="K176" s="38"/>
      <c r="L176" s="94"/>
    </row>
    <row r="177" spans="1:13" x14ac:dyDescent="0.25">
      <c r="A177" s="137" t="s">
        <v>171</v>
      </c>
      <c r="B177" s="62"/>
      <c r="C177" s="137"/>
      <c r="D177" s="39" t="s">
        <v>172</v>
      </c>
      <c r="E177" s="38">
        <v>47586185</v>
      </c>
      <c r="F177" s="40">
        <v>945.52</v>
      </c>
      <c r="G177" s="39"/>
      <c r="H177" s="38"/>
      <c r="I177" s="162"/>
      <c r="J177" s="39"/>
      <c r="K177" s="38"/>
      <c r="L177" s="94"/>
    </row>
    <row r="178" spans="1:13" x14ac:dyDescent="0.25">
      <c r="A178" s="136"/>
      <c r="B178" s="63"/>
      <c r="C178" s="136"/>
      <c r="D178" s="39"/>
      <c r="E178" s="38"/>
      <c r="F178" s="40"/>
      <c r="G178" s="39"/>
      <c r="H178" s="38"/>
      <c r="I178" s="162"/>
      <c r="J178" s="39"/>
      <c r="K178" s="38"/>
      <c r="L178" s="94"/>
    </row>
    <row r="179" spans="1:13" s="17" customFormat="1" ht="21" x14ac:dyDescent="0.35">
      <c r="A179" s="125" t="s">
        <v>222</v>
      </c>
      <c r="B179" s="21"/>
      <c r="C179" s="126"/>
      <c r="D179" s="52" t="s">
        <v>215</v>
      </c>
      <c r="E179" s="76"/>
      <c r="F179" s="157"/>
      <c r="G179" s="147" t="s">
        <v>210</v>
      </c>
      <c r="H179" s="76"/>
      <c r="I179" s="157"/>
      <c r="J179" s="152"/>
      <c r="K179" s="76"/>
      <c r="L179" s="96"/>
      <c r="M179" s="16"/>
    </row>
    <row r="180" spans="1:13" x14ac:dyDescent="0.25">
      <c r="A180" s="136"/>
      <c r="B180" s="63"/>
      <c r="C180" s="136"/>
      <c r="D180" s="39"/>
      <c r="E180" s="38"/>
      <c r="F180" s="40"/>
      <c r="G180" s="39"/>
      <c r="H180" s="38"/>
      <c r="I180" s="162"/>
      <c r="J180" s="39"/>
      <c r="K180" s="38"/>
      <c r="L180" s="94"/>
    </row>
    <row r="181" spans="1:13" ht="31.5" x14ac:dyDescent="0.35">
      <c r="A181" s="137" t="s">
        <v>173</v>
      </c>
      <c r="B181" s="62" t="s">
        <v>174</v>
      </c>
      <c r="C181" s="137"/>
      <c r="D181" s="55" t="s">
        <v>175</v>
      </c>
      <c r="E181" s="38">
        <v>46308076</v>
      </c>
      <c r="F181" s="40">
        <v>1658.9</v>
      </c>
      <c r="G181" s="39" t="s">
        <v>666</v>
      </c>
      <c r="H181" s="38">
        <v>46308080</v>
      </c>
      <c r="I181" s="40">
        <v>1760.66</v>
      </c>
      <c r="J181" s="39"/>
      <c r="K181" s="38"/>
      <c r="L181" s="94"/>
      <c r="M181" s="3"/>
    </row>
    <row r="182" spans="1:13" x14ac:dyDescent="0.25">
      <c r="A182" s="137" t="s">
        <v>176</v>
      </c>
      <c r="B182" s="62" t="s">
        <v>81</v>
      </c>
      <c r="C182" s="137"/>
      <c r="D182" s="55" t="s">
        <v>177</v>
      </c>
      <c r="E182" s="38">
        <v>46308583</v>
      </c>
      <c r="F182" s="40">
        <v>1735.22</v>
      </c>
      <c r="G182" s="39"/>
      <c r="H182" s="38"/>
      <c r="I182" s="40"/>
      <c r="J182" s="39"/>
      <c r="K182" s="38"/>
      <c r="L182" s="94"/>
    </row>
    <row r="183" spans="1:13" ht="31.5" x14ac:dyDescent="0.25">
      <c r="A183" s="137" t="s">
        <v>178</v>
      </c>
      <c r="B183" s="62" t="s">
        <v>179</v>
      </c>
      <c r="C183" s="137"/>
      <c r="D183" s="55"/>
      <c r="E183" s="38"/>
      <c r="F183" s="40"/>
      <c r="G183" s="39" t="s">
        <v>667</v>
      </c>
      <c r="H183" s="38">
        <v>46308564</v>
      </c>
      <c r="I183" s="40">
        <v>1836.98</v>
      </c>
      <c r="J183" s="39"/>
      <c r="K183" s="38"/>
      <c r="L183" s="94"/>
    </row>
    <row r="184" spans="1:13" x14ac:dyDescent="0.25">
      <c r="A184" s="137" t="s">
        <v>180</v>
      </c>
      <c r="B184" s="62" t="s">
        <v>181</v>
      </c>
      <c r="C184" s="137"/>
      <c r="D184" s="122" t="s">
        <v>516</v>
      </c>
      <c r="E184" s="38">
        <v>49327861</v>
      </c>
      <c r="F184" s="40">
        <v>1697.06</v>
      </c>
      <c r="G184" s="39"/>
      <c r="H184" s="38"/>
      <c r="I184" s="40"/>
      <c r="J184" s="39"/>
      <c r="K184" s="38"/>
      <c r="L184" s="94"/>
    </row>
    <row r="185" spans="1:13" ht="31.5" x14ac:dyDescent="0.25">
      <c r="A185" s="127" t="s">
        <v>11</v>
      </c>
      <c r="B185" s="64" t="s">
        <v>182</v>
      </c>
      <c r="C185" s="127"/>
      <c r="D185" s="56"/>
      <c r="E185" s="32"/>
      <c r="F185" s="40"/>
      <c r="G185" s="30" t="s">
        <v>668</v>
      </c>
      <c r="H185" s="32">
        <v>46308602</v>
      </c>
      <c r="I185" s="40">
        <v>1836.98</v>
      </c>
      <c r="J185" s="30"/>
      <c r="K185" s="38"/>
      <c r="L185" s="101"/>
    </row>
    <row r="186" spans="1:13" x14ac:dyDescent="0.25">
      <c r="A186" s="127" t="s">
        <v>183</v>
      </c>
      <c r="B186" s="64" t="s">
        <v>145</v>
      </c>
      <c r="C186" s="127"/>
      <c r="D186" s="56" t="s">
        <v>184</v>
      </c>
      <c r="E186" s="32">
        <v>46308598</v>
      </c>
      <c r="F186" s="40">
        <v>1735.22</v>
      </c>
      <c r="G186" s="30"/>
      <c r="H186" s="32"/>
      <c r="I186" s="40"/>
      <c r="J186" s="30"/>
      <c r="K186" s="38"/>
      <c r="L186" s="101"/>
    </row>
    <row r="187" spans="1:13" ht="31.5" x14ac:dyDescent="0.25">
      <c r="A187" s="127" t="s">
        <v>148</v>
      </c>
      <c r="B187" s="64" t="s">
        <v>223</v>
      </c>
      <c r="C187" s="127"/>
      <c r="D187" s="30"/>
      <c r="E187" s="32"/>
      <c r="F187" s="40"/>
      <c r="G187" s="30" t="s">
        <v>669</v>
      </c>
      <c r="H187" s="32">
        <v>46308621</v>
      </c>
      <c r="I187" s="40">
        <v>1836.98</v>
      </c>
      <c r="J187" s="30"/>
      <c r="K187" s="38"/>
      <c r="L187" s="101"/>
    </row>
    <row r="188" spans="1:13" x14ac:dyDescent="0.25">
      <c r="A188" s="136"/>
      <c r="B188" s="63"/>
      <c r="C188" s="136"/>
      <c r="D188" s="39"/>
      <c r="E188" s="38"/>
      <c r="F188" s="40"/>
      <c r="G188" s="39"/>
      <c r="H188" s="38"/>
      <c r="I188" s="162"/>
      <c r="J188" s="39"/>
      <c r="K188" s="38"/>
      <c r="L188" s="94"/>
    </row>
    <row r="189" spans="1:13" s="17" customFormat="1" ht="21" x14ac:dyDescent="0.35">
      <c r="A189" s="125" t="s">
        <v>224</v>
      </c>
      <c r="B189" s="21"/>
      <c r="C189" s="126"/>
      <c r="D189" s="52" t="s">
        <v>215</v>
      </c>
      <c r="E189" s="76"/>
      <c r="F189" s="157"/>
      <c r="G189" s="147" t="s">
        <v>210</v>
      </c>
      <c r="H189" s="76"/>
      <c r="I189" s="157"/>
      <c r="J189" s="152"/>
      <c r="K189" s="76"/>
      <c r="L189" s="96"/>
      <c r="M189" s="16"/>
    </row>
    <row r="190" spans="1:13" x14ac:dyDescent="0.25">
      <c r="A190" s="143"/>
      <c r="B190" s="65"/>
      <c r="C190" s="143"/>
      <c r="D190" s="30"/>
      <c r="E190" s="32"/>
      <c r="F190" s="40"/>
      <c r="G190" s="30"/>
      <c r="H190" s="32"/>
      <c r="I190" s="158"/>
      <c r="J190" s="30"/>
      <c r="K190" s="32"/>
      <c r="L190" s="101"/>
    </row>
    <row r="191" spans="1:13" ht="31.5" x14ac:dyDescent="0.25">
      <c r="A191" s="127" t="s">
        <v>185</v>
      </c>
      <c r="B191" s="64" t="s">
        <v>186</v>
      </c>
      <c r="C191" s="127"/>
      <c r="D191" s="30" t="s">
        <v>187</v>
      </c>
      <c r="E191" s="32">
        <v>49254497</v>
      </c>
      <c r="F191" s="40">
        <v>1435.24</v>
      </c>
      <c r="G191" s="30"/>
      <c r="H191" s="32"/>
      <c r="I191" s="158"/>
      <c r="J191" s="30"/>
      <c r="K191" s="32"/>
      <c r="L191" s="101"/>
    </row>
    <row r="192" spans="1:13" ht="31.5" x14ac:dyDescent="0.25">
      <c r="A192" s="127" t="s">
        <v>188</v>
      </c>
      <c r="B192" s="64" t="s">
        <v>189</v>
      </c>
      <c r="C192" s="127"/>
      <c r="D192" s="30" t="s">
        <v>190</v>
      </c>
      <c r="E192" s="32">
        <v>49254501</v>
      </c>
      <c r="F192" s="40">
        <v>1474.46</v>
      </c>
      <c r="G192" s="30"/>
      <c r="H192" s="32"/>
      <c r="I192" s="158"/>
      <c r="J192" s="30"/>
      <c r="K192" s="32"/>
      <c r="L192" s="101"/>
    </row>
    <row r="193" spans="1:13" ht="31.5" x14ac:dyDescent="0.25">
      <c r="A193" s="127" t="s">
        <v>173</v>
      </c>
      <c r="B193" s="64" t="s">
        <v>174</v>
      </c>
      <c r="C193" s="127"/>
      <c r="D193" s="30" t="s">
        <v>191</v>
      </c>
      <c r="E193" s="32">
        <v>46188274</v>
      </c>
      <c r="F193" s="40">
        <v>1155.4000000000001</v>
      </c>
      <c r="G193" s="30" t="s">
        <v>192</v>
      </c>
      <c r="H193" s="32">
        <v>46188285</v>
      </c>
      <c r="I193" s="40">
        <v>1251.8599999999999</v>
      </c>
      <c r="J193" s="30"/>
      <c r="K193" s="32"/>
      <c r="L193" s="101"/>
    </row>
    <row r="194" spans="1:13" x14ac:dyDescent="0.25">
      <c r="A194" s="127" t="s">
        <v>176</v>
      </c>
      <c r="B194" s="64" t="s">
        <v>81</v>
      </c>
      <c r="C194" s="127"/>
      <c r="D194" s="30" t="s">
        <v>193</v>
      </c>
      <c r="E194" s="32">
        <v>46188312</v>
      </c>
      <c r="F194" s="40">
        <v>1193.56</v>
      </c>
      <c r="G194" s="30"/>
      <c r="H194" s="32"/>
      <c r="I194" s="40"/>
      <c r="J194" s="30"/>
      <c r="K194" s="32"/>
      <c r="L194" s="101"/>
    </row>
    <row r="195" spans="1:13" ht="31.5" x14ac:dyDescent="0.35">
      <c r="A195" s="127" t="s">
        <v>178</v>
      </c>
      <c r="B195" s="64" t="s">
        <v>179</v>
      </c>
      <c r="C195" s="127"/>
      <c r="D195" s="30"/>
      <c r="E195" s="32"/>
      <c r="F195" s="40"/>
      <c r="G195" s="30" t="s">
        <v>194</v>
      </c>
      <c r="H195" s="32">
        <v>46188304</v>
      </c>
      <c r="I195" s="40">
        <v>1311.22</v>
      </c>
      <c r="J195" s="30"/>
      <c r="K195" s="32"/>
      <c r="L195" s="101"/>
      <c r="M195" s="3"/>
    </row>
    <row r="196" spans="1:13" ht="31.5" x14ac:dyDescent="0.25">
      <c r="A196" s="127" t="s">
        <v>11</v>
      </c>
      <c r="B196" s="64" t="s">
        <v>182</v>
      </c>
      <c r="C196" s="127"/>
      <c r="D196" s="30"/>
      <c r="E196" s="32"/>
      <c r="F196" s="40"/>
      <c r="G196" s="30" t="s">
        <v>195</v>
      </c>
      <c r="H196" s="32">
        <v>46189545</v>
      </c>
      <c r="I196" s="40">
        <v>1311.22</v>
      </c>
      <c r="J196" s="30"/>
      <c r="K196" s="32"/>
      <c r="L196" s="101"/>
    </row>
    <row r="197" spans="1:13" x14ac:dyDescent="0.25">
      <c r="A197" s="127" t="s">
        <v>183</v>
      </c>
      <c r="B197" s="64" t="s">
        <v>145</v>
      </c>
      <c r="C197" s="127"/>
      <c r="D197" s="30" t="s">
        <v>196</v>
      </c>
      <c r="E197" s="32">
        <v>46189534</v>
      </c>
      <c r="F197" s="40">
        <v>1193.56</v>
      </c>
      <c r="G197" s="30"/>
      <c r="H197" s="32"/>
      <c r="I197" s="40"/>
      <c r="J197" s="30"/>
      <c r="K197" s="32"/>
      <c r="L197" s="101"/>
    </row>
    <row r="198" spans="1:13" ht="31.5" x14ac:dyDescent="0.25">
      <c r="A198" s="127" t="s">
        <v>148</v>
      </c>
      <c r="B198" s="64" t="s">
        <v>197</v>
      </c>
      <c r="C198" s="127"/>
      <c r="D198" s="30"/>
      <c r="E198" s="32"/>
      <c r="F198" s="40"/>
      <c r="G198" s="30" t="s">
        <v>198</v>
      </c>
      <c r="H198" s="32">
        <v>46189564</v>
      </c>
      <c r="I198" s="40">
        <v>1311.22</v>
      </c>
      <c r="J198" s="30"/>
      <c r="K198" s="32"/>
      <c r="L198" s="101"/>
    </row>
    <row r="199" spans="1:13" x14ac:dyDescent="0.25">
      <c r="A199" s="127" t="s">
        <v>180</v>
      </c>
      <c r="B199" s="64" t="s">
        <v>181</v>
      </c>
      <c r="C199" s="127"/>
      <c r="D199" s="30" t="s">
        <v>239</v>
      </c>
      <c r="E199" s="32">
        <v>49263616</v>
      </c>
      <c r="F199" s="40">
        <v>1193.56</v>
      </c>
      <c r="G199" s="30"/>
      <c r="H199" s="32"/>
      <c r="I199" s="158"/>
      <c r="J199" s="30"/>
      <c r="K199" s="32"/>
      <c r="L199" s="101"/>
    </row>
    <row r="200" spans="1:13" x14ac:dyDescent="0.25">
      <c r="A200" s="136"/>
      <c r="B200" s="63"/>
      <c r="C200" s="136"/>
      <c r="D200" s="39"/>
      <c r="E200" s="38"/>
      <c r="F200" s="40"/>
      <c r="G200" s="39"/>
      <c r="H200" s="38"/>
      <c r="I200" s="162"/>
      <c r="J200" s="39"/>
      <c r="K200" s="38"/>
      <c r="L200" s="94"/>
    </row>
    <row r="201" spans="1:13" s="17" customFormat="1" ht="21" x14ac:dyDescent="0.35">
      <c r="A201" s="125" t="s">
        <v>718</v>
      </c>
      <c r="B201" s="21"/>
      <c r="C201" s="126"/>
      <c r="D201" s="52" t="s">
        <v>208</v>
      </c>
      <c r="E201" s="76"/>
      <c r="F201" s="157"/>
      <c r="G201" s="152"/>
      <c r="H201" s="76"/>
      <c r="I201" s="157"/>
      <c r="J201" s="152"/>
      <c r="K201" s="76"/>
      <c r="L201" s="96"/>
      <c r="M201" s="16"/>
    </row>
    <row r="202" spans="1:13" x14ac:dyDescent="0.25">
      <c r="A202" s="136"/>
      <c r="B202" s="63"/>
      <c r="C202" s="136"/>
      <c r="D202" s="39"/>
      <c r="E202" s="38"/>
      <c r="F202" s="40"/>
      <c r="G202" s="39"/>
      <c r="H202" s="38"/>
      <c r="I202" s="162"/>
      <c r="J202" s="39"/>
      <c r="K202" s="38"/>
      <c r="L202" s="94"/>
    </row>
    <row r="203" spans="1:13" x14ac:dyDescent="0.25">
      <c r="A203" s="302" t="s">
        <v>173</v>
      </c>
      <c r="B203" s="305" t="s">
        <v>174</v>
      </c>
      <c r="C203" s="137" t="s">
        <v>200</v>
      </c>
      <c r="D203" s="30" t="s">
        <v>573</v>
      </c>
      <c r="E203" s="73">
        <v>50741721</v>
      </c>
      <c r="F203" s="40">
        <v>695.36</v>
      </c>
      <c r="G203" s="39"/>
      <c r="H203" s="38"/>
      <c r="I203" s="162"/>
      <c r="J203" s="39"/>
      <c r="K203" s="38"/>
      <c r="L203" s="94"/>
    </row>
    <row r="204" spans="1:13" x14ac:dyDescent="0.25">
      <c r="A204" s="303"/>
      <c r="B204" s="306"/>
      <c r="C204" s="137" t="s">
        <v>201</v>
      </c>
      <c r="D204" s="30" t="s">
        <v>574</v>
      </c>
      <c r="E204" s="73">
        <v>50741740</v>
      </c>
      <c r="F204" s="40">
        <v>695.36</v>
      </c>
      <c r="G204" s="39"/>
      <c r="H204" s="38"/>
      <c r="I204" s="162"/>
      <c r="J204" s="39"/>
      <c r="K204" s="38"/>
      <c r="L204" s="94"/>
    </row>
    <row r="205" spans="1:13" x14ac:dyDescent="0.25">
      <c r="A205" s="304"/>
      <c r="B205" s="307"/>
      <c r="C205" s="137" t="s">
        <v>202</v>
      </c>
      <c r="D205" s="30" t="s">
        <v>575</v>
      </c>
      <c r="E205" s="73">
        <v>50741766</v>
      </c>
      <c r="F205" s="40">
        <v>695.36</v>
      </c>
      <c r="G205" s="39"/>
      <c r="H205" s="38"/>
      <c r="I205" s="162"/>
      <c r="J205" s="39"/>
      <c r="K205" s="38"/>
      <c r="L205" s="94"/>
    </row>
    <row r="206" spans="1:13" x14ac:dyDescent="0.25">
      <c r="A206" s="302" t="s">
        <v>178</v>
      </c>
      <c r="B206" s="305" t="s">
        <v>139</v>
      </c>
      <c r="C206" s="137" t="s">
        <v>200</v>
      </c>
      <c r="D206" s="30" t="s">
        <v>576</v>
      </c>
      <c r="E206" s="73">
        <v>50741933</v>
      </c>
      <c r="F206" s="40">
        <v>843.76</v>
      </c>
      <c r="G206" s="39"/>
      <c r="H206" s="38"/>
      <c r="I206" s="162"/>
      <c r="J206" s="39"/>
      <c r="K206" s="38"/>
      <c r="L206" s="94"/>
    </row>
    <row r="207" spans="1:13" x14ac:dyDescent="0.25">
      <c r="A207" s="303"/>
      <c r="B207" s="306"/>
      <c r="C207" s="137" t="s">
        <v>201</v>
      </c>
      <c r="D207" s="30" t="s">
        <v>577</v>
      </c>
      <c r="E207" s="73">
        <v>50741944</v>
      </c>
      <c r="F207" s="40">
        <v>843.76</v>
      </c>
      <c r="G207" s="39"/>
      <c r="H207" s="38"/>
      <c r="I207" s="162"/>
      <c r="J207" s="39"/>
      <c r="K207" s="38"/>
      <c r="L207" s="94"/>
    </row>
    <row r="208" spans="1:13" x14ac:dyDescent="0.25">
      <c r="A208" s="304"/>
      <c r="B208" s="307"/>
      <c r="C208" s="137" t="s">
        <v>202</v>
      </c>
      <c r="D208" s="30" t="s">
        <v>578</v>
      </c>
      <c r="E208" s="73">
        <v>50741952</v>
      </c>
      <c r="F208" s="40">
        <v>843.76</v>
      </c>
      <c r="G208" s="39"/>
      <c r="H208" s="38"/>
      <c r="I208" s="162"/>
      <c r="J208" s="39"/>
      <c r="K208" s="38"/>
      <c r="L208" s="94"/>
    </row>
    <row r="209" spans="1:13" x14ac:dyDescent="0.25">
      <c r="A209" s="302" t="s">
        <v>176</v>
      </c>
      <c r="B209" s="305" t="s">
        <v>229</v>
      </c>
      <c r="C209" s="137" t="s">
        <v>200</v>
      </c>
      <c r="D209" s="30" t="s">
        <v>579</v>
      </c>
      <c r="E209" s="73">
        <v>50741736</v>
      </c>
      <c r="F209" s="40">
        <v>701.72</v>
      </c>
      <c r="G209" s="39"/>
      <c r="H209" s="38"/>
      <c r="I209" s="162"/>
      <c r="J209" s="39"/>
      <c r="K209" s="38"/>
      <c r="L209" s="94"/>
    </row>
    <row r="210" spans="1:13" x14ac:dyDescent="0.25">
      <c r="A210" s="303"/>
      <c r="B210" s="306"/>
      <c r="C210" s="137" t="s">
        <v>201</v>
      </c>
      <c r="D210" s="30" t="s">
        <v>580</v>
      </c>
      <c r="E210" s="73">
        <v>50741755</v>
      </c>
      <c r="F210" s="40">
        <v>701.72</v>
      </c>
      <c r="G210" s="39"/>
      <c r="H210" s="38"/>
      <c r="I210" s="162"/>
      <c r="J210" s="39"/>
      <c r="K210" s="38"/>
      <c r="L210" s="94"/>
    </row>
    <row r="211" spans="1:13" x14ac:dyDescent="0.25">
      <c r="A211" s="304"/>
      <c r="B211" s="307"/>
      <c r="C211" s="137" t="s">
        <v>202</v>
      </c>
      <c r="D211" s="30" t="s">
        <v>581</v>
      </c>
      <c r="E211" s="73">
        <v>50741774</v>
      </c>
      <c r="F211" s="40">
        <v>701.72</v>
      </c>
      <c r="G211" s="39"/>
      <c r="H211" s="38"/>
      <c r="I211" s="162"/>
      <c r="J211" s="39"/>
      <c r="K211" s="38"/>
      <c r="L211" s="94"/>
    </row>
    <row r="212" spans="1:13" x14ac:dyDescent="0.25">
      <c r="A212" s="302" t="s">
        <v>203</v>
      </c>
      <c r="B212" s="62"/>
      <c r="C212" s="137" t="s">
        <v>200</v>
      </c>
      <c r="D212" s="30" t="s">
        <v>582</v>
      </c>
      <c r="E212" s="32">
        <v>50741698</v>
      </c>
      <c r="F212" s="40">
        <v>739.88</v>
      </c>
      <c r="G212" s="39"/>
      <c r="H212" s="38"/>
      <c r="I212" s="162"/>
      <c r="J212" s="39"/>
      <c r="K212" s="38"/>
      <c r="L212" s="94"/>
    </row>
    <row r="213" spans="1:13" x14ac:dyDescent="0.25">
      <c r="A213" s="303"/>
      <c r="B213" s="62"/>
      <c r="C213" s="137" t="s">
        <v>201</v>
      </c>
      <c r="D213" s="30" t="s">
        <v>583</v>
      </c>
      <c r="E213" s="73">
        <v>50741702</v>
      </c>
      <c r="F213" s="40">
        <v>739.88</v>
      </c>
      <c r="G213" s="39"/>
      <c r="H213" s="38"/>
      <c r="I213" s="162"/>
      <c r="J213" s="39"/>
      <c r="K213" s="38"/>
      <c r="L213" s="94"/>
    </row>
    <row r="214" spans="1:13" x14ac:dyDescent="0.25">
      <c r="A214" s="304"/>
      <c r="B214" s="62"/>
      <c r="C214" s="137" t="s">
        <v>202</v>
      </c>
      <c r="D214" s="30" t="s">
        <v>584</v>
      </c>
      <c r="E214" s="73">
        <v>50741717</v>
      </c>
      <c r="F214" s="40">
        <v>739.88</v>
      </c>
      <c r="G214" s="39"/>
      <c r="H214" s="38"/>
      <c r="I214" s="162"/>
      <c r="J214" s="39"/>
      <c r="K214" s="38"/>
      <c r="L214" s="94"/>
    </row>
    <row r="215" spans="1:13" x14ac:dyDescent="0.25">
      <c r="A215" s="302" t="s">
        <v>204</v>
      </c>
      <c r="B215" s="62"/>
      <c r="C215" s="137" t="s">
        <v>200</v>
      </c>
      <c r="D215" s="86" t="s">
        <v>585</v>
      </c>
      <c r="E215" s="73">
        <v>50741812</v>
      </c>
      <c r="F215" s="40">
        <v>802.42</v>
      </c>
      <c r="G215" s="39"/>
      <c r="H215" s="38"/>
      <c r="I215" s="162"/>
      <c r="J215" s="39"/>
      <c r="K215" s="38"/>
      <c r="L215" s="94"/>
    </row>
    <row r="216" spans="1:13" x14ac:dyDescent="0.25">
      <c r="A216" s="303"/>
      <c r="B216" s="62"/>
      <c r="C216" s="137" t="s">
        <v>201</v>
      </c>
      <c r="D216" s="86" t="s">
        <v>586</v>
      </c>
      <c r="E216" s="73">
        <v>50741823</v>
      </c>
      <c r="F216" s="40">
        <v>802.42</v>
      </c>
      <c r="G216" s="39"/>
      <c r="H216" s="38"/>
      <c r="I216" s="162"/>
      <c r="J216" s="39"/>
      <c r="K216" s="38"/>
      <c r="L216" s="94"/>
    </row>
    <row r="217" spans="1:13" x14ac:dyDescent="0.25">
      <c r="A217" s="304"/>
      <c r="B217" s="62"/>
      <c r="C217" s="137" t="s">
        <v>202</v>
      </c>
      <c r="D217" s="86" t="s">
        <v>587</v>
      </c>
      <c r="E217" s="73">
        <v>50741838</v>
      </c>
      <c r="F217" s="40">
        <v>802.42</v>
      </c>
      <c r="G217" s="39"/>
      <c r="H217" s="38"/>
      <c r="I217" s="162"/>
      <c r="J217" s="39"/>
      <c r="K217" s="38"/>
      <c r="L217" s="94"/>
    </row>
    <row r="218" spans="1:13" x14ac:dyDescent="0.25">
      <c r="A218" s="127"/>
      <c r="B218" s="64"/>
      <c r="C218" s="127"/>
      <c r="D218" s="30"/>
      <c r="E218" s="32"/>
      <c r="F218" s="40"/>
      <c r="G218" s="30"/>
      <c r="H218" s="32"/>
      <c r="I218" s="158"/>
      <c r="J218" s="30"/>
      <c r="K218" s="32"/>
      <c r="L218" s="101"/>
    </row>
    <row r="219" spans="1:13" s="17" customFormat="1" ht="21" x14ac:dyDescent="0.35">
      <c r="A219" s="125" t="s">
        <v>225</v>
      </c>
      <c r="B219" s="21"/>
      <c r="C219" s="126"/>
      <c r="D219" s="52" t="s">
        <v>40</v>
      </c>
      <c r="E219" s="76"/>
      <c r="F219" s="157"/>
      <c r="G219" s="152"/>
      <c r="H219" s="76"/>
      <c r="I219" s="157"/>
      <c r="J219" s="152"/>
      <c r="K219" s="76"/>
      <c r="L219" s="96"/>
      <c r="M219" s="16"/>
    </row>
    <row r="220" spans="1:13" x14ac:dyDescent="0.25">
      <c r="A220" s="127"/>
      <c r="B220" s="64"/>
      <c r="C220" s="127"/>
      <c r="D220" s="30"/>
      <c r="E220" s="32"/>
      <c r="F220" s="40"/>
      <c r="G220" s="30"/>
      <c r="H220" s="32"/>
      <c r="I220" s="158"/>
      <c r="J220" s="30"/>
      <c r="K220" s="32"/>
      <c r="L220" s="101"/>
    </row>
    <row r="221" spans="1:13" x14ac:dyDescent="0.25">
      <c r="A221" s="129" t="s">
        <v>0</v>
      </c>
      <c r="B221" s="22" t="s">
        <v>205</v>
      </c>
      <c r="C221" s="129"/>
      <c r="D221" s="35" t="s">
        <v>508</v>
      </c>
      <c r="E221" s="32">
        <v>49254546</v>
      </c>
      <c r="F221" s="40">
        <v>438.6</v>
      </c>
      <c r="G221" s="30"/>
      <c r="H221" s="38"/>
      <c r="I221" s="162"/>
      <c r="J221" s="39"/>
      <c r="K221" s="38"/>
      <c r="L221" s="94"/>
    </row>
    <row r="222" spans="1:13" x14ac:dyDescent="0.25">
      <c r="A222" s="129" t="s">
        <v>6</v>
      </c>
      <c r="B222" s="22" t="s">
        <v>206</v>
      </c>
      <c r="C222" s="129"/>
      <c r="D222" s="35" t="s">
        <v>509</v>
      </c>
      <c r="E222" s="32">
        <v>49254554</v>
      </c>
      <c r="F222" s="40">
        <v>461.04</v>
      </c>
      <c r="G222" s="30"/>
      <c r="H222" s="38"/>
      <c r="I222" s="162"/>
      <c r="J222" s="39"/>
      <c r="K222" s="38"/>
      <c r="L222" s="94"/>
    </row>
    <row r="223" spans="1:13" x14ac:dyDescent="0.25">
      <c r="A223" s="129" t="s">
        <v>6</v>
      </c>
      <c r="B223" s="22" t="s">
        <v>205</v>
      </c>
      <c r="C223" s="129"/>
      <c r="D223" s="35" t="s">
        <v>510</v>
      </c>
      <c r="E223" s="32">
        <v>49254565</v>
      </c>
      <c r="F223" s="40">
        <v>408</v>
      </c>
      <c r="G223" s="30"/>
      <c r="H223" s="38"/>
      <c r="I223" s="162"/>
      <c r="J223" s="39"/>
      <c r="K223" s="38"/>
      <c r="L223" s="94"/>
    </row>
    <row r="224" spans="1:13" x14ac:dyDescent="0.25">
      <c r="A224" s="137"/>
      <c r="B224" s="62"/>
      <c r="C224" s="137"/>
      <c r="D224" s="39"/>
      <c r="E224" s="38"/>
      <c r="F224" s="162"/>
      <c r="G224" s="39"/>
      <c r="H224" s="38"/>
      <c r="I224" s="162"/>
      <c r="J224" s="39"/>
      <c r="K224" s="38"/>
      <c r="L224" s="94"/>
    </row>
    <row r="225" spans="1:13" s="17" customFormat="1" ht="21" x14ac:dyDescent="0.35">
      <c r="A225" s="125" t="s">
        <v>226</v>
      </c>
      <c r="B225" s="21"/>
      <c r="C225" s="126"/>
      <c r="D225" s="52" t="s">
        <v>39</v>
      </c>
      <c r="E225" s="76"/>
      <c r="F225" s="157"/>
      <c r="G225" s="152"/>
      <c r="H225" s="76"/>
      <c r="I225" s="157"/>
      <c r="J225" s="152"/>
      <c r="K225" s="76"/>
      <c r="L225" s="96"/>
      <c r="M225" s="16"/>
    </row>
    <row r="226" spans="1:13" x14ac:dyDescent="0.25">
      <c r="A226" s="137"/>
      <c r="B226" s="62"/>
      <c r="C226" s="137"/>
      <c r="D226" s="39"/>
      <c r="E226" s="38"/>
      <c r="F226" s="162"/>
      <c r="G226" s="39"/>
      <c r="H226" s="38"/>
      <c r="I226" s="162"/>
      <c r="J226" s="39"/>
      <c r="K226" s="38"/>
      <c r="L226" s="94"/>
    </row>
    <row r="227" spans="1:13" s="10" customFormat="1" x14ac:dyDescent="0.25">
      <c r="A227" s="129" t="s">
        <v>6</v>
      </c>
      <c r="B227" s="22" t="s">
        <v>22</v>
      </c>
      <c r="C227" s="129"/>
      <c r="D227" s="35" t="s">
        <v>207</v>
      </c>
      <c r="E227" s="32">
        <v>49254573</v>
      </c>
      <c r="F227" s="40">
        <v>464.1</v>
      </c>
      <c r="G227" s="35"/>
      <c r="H227" s="32"/>
      <c r="I227" s="158"/>
      <c r="J227" s="35"/>
      <c r="K227" s="32"/>
      <c r="L227" s="97"/>
    </row>
    <row r="228" spans="1:13" x14ac:dyDescent="0.25">
      <c r="A228" s="137"/>
      <c r="B228" s="62"/>
      <c r="C228" s="137"/>
      <c r="D228" s="39"/>
      <c r="E228" s="38"/>
      <c r="F228" s="162"/>
      <c r="G228" s="39"/>
      <c r="H228" s="38"/>
      <c r="I228" s="162"/>
      <c r="J228" s="39"/>
      <c r="K228" s="38"/>
      <c r="L228" s="94"/>
    </row>
    <row r="229" spans="1:13" s="17" customFormat="1" ht="21" x14ac:dyDescent="0.35">
      <c r="A229" s="125" t="s">
        <v>227</v>
      </c>
      <c r="B229" s="21"/>
      <c r="C229" s="126"/>
      <c r="D229" s="52" t="s">
        <v>39</v>
      </c>
      <c r="E229" s="76"/>
      <c r="F229" s="157"/>
      <c r="G229" s="152"/>
      <c r="H229" s="76"/>
      <c r="I229" s="157"/>
      <c r="J229" s="152"/>
      <c r="K229" s="76"/>
      <c r="L229" s="96"/>
      <c r="M229" s="16"/>
    </row>
    <row r="230" spans="1:13" x14ac:dyDescent="0.25">
      <c r="A230" s="137"/>
      <c r="B230" s="62"/>
      <c r="C230" s="137"/>
      <c r="D230" s="39"/>
      <c r="E230" s="38"/>
      <c r="F230" s="162"/>
      <c r="G230" s="39"/>
      <c r="H230" s="38"/>
      <c r="I230" s="162"/>
      <c r="J230" s="39"/>
      <c r="K230" s="38"/>
      <c r="L230" s="94"/>
    </row>
    <row r="231" spans="1:13" x14ac:dyDescent="0.25">
      <c r="A231" s="143" t="s">
        <v>6</v>
      </c>
      <c r="B231" s="65" t="s">
        <v>22</v>
      </c>
      <c r="C231" s="143"/>
      <c r="D231" s="87" t="s">
        <v>228</v>
      </c>
      <c r="E231" s="31">
        <v>49254584</v>
      </c>
      <c r="F231" s="40">
        <v>512.04</v>
      </c>
      <c r="G231" s="30"/>
      <c r="H231" s="32"/>
      <c r="I231" s="158"/>
      <c r="J231" s="30"/>
      <c r="K231" s="32"/>
      <c r="L231" s="101"/>
    </row>
    <row r="232" spans="1:13" x14ac:dyDescent="0.25">
      <c r="A232" s="127"/>
      <c r="B232" s="64"/>
      <c r="C232" s="127"/>
      <c r="D232" s="30"/>
      <c r="E232" s="32"/>
      <c r="F232" s="158"/>
      <c r="G232" s="30"/>
      <c r="H232" s="38"/>
      <c r="I232" s="162"/>
      <c r="J232" s="39"/>
      <c r="K232" s="38"/>
      <c r="L232" s="94"/>
    </row>
    <row r="233" spans="1:13" s="17" customFormat="1" ht="21" x14ac:dyDescent="0.35">
      <c r="A233" s="125" t="s">
        <v>625</v>
      </c>
      <c r="B233" s="21"/>
      <c r="C233" s="126"/>
      <c r="D233" s="52"/>
      <c r="E233" s="76"/>
      <c r="F233" s="157"/>
      <c r="G233" s="152"/>
      <c r="H233" s="76"/>
      <c r="I233" s="157"/>
      <c r="J233" s="152"/>
      <c r="K233" s="76"/>
      <c r="L233" s="96"/>
      <c r="M233" s="16"/>
    </row>
    <row r="234" spans="1:13" x14ac:dyDescent="0.25">
      <c r="A234" s="127"/>
      <c r="B234" s="64"/>
      <c r="C234" s="127"/>
      <c r="D234" s="30"/>
      <c r="E234" s="32"/>
      <c r="F234" s="158"/>
      <c r="G234" s="30"/>
      <c r="H234" s="38"/>
      <c r="I234" s="162"/>
      <c r="J234" s="39"/>
      <c r="K234" s="38"/>
      <c r="L234" s="94"/>
    </row>
    <row r="235" spans="1:13" x14ac:dyDescent="0.25">
      <c r="A235" s="143" t="s">
        <v>0</v>
      </c>
      <c r="B235" s="65"/>
      <c r="C235" s="143"/>
      <c r="D235" s="87" t="s">
        <v>626</v>
      </c>
      <c r="E235" s="31">
        <v>50766618</v>
      </c>
      <c r="F235" s="40">
        <v>609.96</v>
      </c>
      <c r="G235" s="30"/>
      <c r="H235" s="32"/>
      <c r="I235" s="158"/>
      <c r="J235" s="30"/>
      <c r="K235" s="32"/>
      <c r="L235" s="101"/>
    </row>
    <row r="236" spans="1:13" x14ac:dyDescent="0.25">
      <c r="A236" s="127" t="s">
        <v>297</v>
      </c>
      <c r="B236" s="64"/>
      <c r="C236" s="127"/>
      <c r="D236" s="30" t="s">
        <v>627</v>
      </c>
      <c r="E236" s="32">
        <v>50766592</v>
      </c>
      <c r="F236" s="40">
        <v>721.14</v>
      </c>
      <c r="G236" s="30"/>
      <c r="H236" s="38"/>
      <c r="I236" s="162"/>
      <c r="J236" s="39"/>
      <c r="K236" s="38"/>
      <c r="L236" s="94"/>
    </row>
    <row r="237" spans="1:13" x14ac:dyDescent="0.25">
      <c r="A237" s="127" t="s">
        <v>3</v>
      </c>
      <c r="B237" s="64"/>
      <c r="C237" s="127"/>
      <c r="D237" s="30" t="s">
        <v>628</v>
      </c>
      <c r="E237" s="32">
        <v>50766622</v>
      </c>
      <c r="F237" s="40">
        <v>609.96</v>
      </c>
      <c r="G237" s="30"/>
      <c r="H237" s="38"/>
      <c r="I237" s="162"/>
      <c r="J237" s="39"/>
      <c r="K237" s="38"/>
      <c r="L237" s="94"/>
    </row>
    <row r="238" spans="1:13" ht="16.5" thickBot="1" x14ac:dyDescent="0.3">
      <c r="A238" s="144" t="s">
        <v>6</v>
      </c>
      <c r="B238" s="145"/>
      <c r="C238" s="144"/>
      <c r="D238" s="110" t="s">
        <v>629</v>
      </c>
      <c r="E238" s="109">
        <v>50766603</v>
      </c>
      <c r="F238" s="163">
        <v>609.96</v>
      </c>
      <c r="G238" s="110"/>
      <c r="H238" s="111"/>
      <c r="I238" s="172"/>
      <c r="J238" s="165"/>
      <c r="K238" s="111"/>
      <c r="L238" s="112"/>
    </row>
    <row r="239" spans="1:13" x14ac:dyDescent="0.25">
      <c r="A239" s="9"/>
      <c r="B239" s="68"/>
      <c r="C239" s="9"/>
      <c r="D239" s="88"/>
      <c r="E239" s="89"/>
      <c r="F239" s="89"/>
      <c r="G239" s="88"/>
      <c r="H239" s="90"/>
      <c r="I239" s="90"/>
      <c r="J239" s="50"/>
      <c r="K239" s="90"/>
      <c r="L239" s="50"/>
    </row>
    <row r="240" spans="1:13" x14ac:dyDescent="0.25">
      <c r="A240" s="173" t="s">
        <v>719</v>
      </c>
      <c r="B240" s="68"/>
      <c r="C240" s="9"/>
      <c r="D240" s="88"/>
      <c r="E240" s="89"/>
      <c r="F240" s="89"/>
      <c r="G240" s="88"/>
      <c r="H240" s="90"/>
      <c r="I240" s="90"/>
      <c r="J240" s="50"/>
      <c r="K240" s="90"/>
      <c r="L240" s="50"/>
    </row>
    <row r="241" spans="1:12" x14ac:dyDescent="0.25">
      <c r="A241" s="9"/>
      <c r="B241" s="68"/>
      <c r="C241" s="9"/>
      <c r="D241" s="88"/>
      <c r="E241" s="89"/>
      <c r="F241" s="89"/>
      <c r="G241" s="88"/>
      <c r="H241" s="90"/>
      <c r="I241" s="90"/>
      <c r="J241" s="50"/>
      <c r="K241" s="90"/>
      <c r="L241" s="50"/>
    </row>
    <row r="242" spans="1:12" x14ac:dyDescent="0.25">
      <c r="A242" s="9"/>
      <c r="B242" s="68"/>
      <c r="C242" s="9"/>
      <c r="D242" s="88"/>
      <c r="E242" s="89"/>
      <c r="F242" s="89"/>
      <c r="G242" s="88"/>
      <c r="H242" s="90"/>
      <c r="I242" s="90"/>
      <c r="J242" s="50"/>
      <c r="K242" s="90"/>
      <c r="L242" s="50"/>
    </row>
    <row r="243" spans="1:12" x14ac:dyDescent="0.25">
      <c r="A243" s="9"/>
      <c r="B243" s="68"/>
      <c r="C243" s="9"/>
      <c r="D243" s="88"/>
      <c r="E243" s="89"/>
      <c r="F243" s="89"/>
      <c r="G243" s="88"/>
      <c r="H243" s="90"/>
      <c r="I243" s="90"/>
      <c r="J243" s="50"/>
      <c r="K243" s="90"/>
      <c r="L243" s="50"/>
    </row>
    <row r="244" spans="1:12" x14ac:dyDescent="0.25">
      <c r="A244" s="9"/>
      <c r="B244" s="68"/>
      <c r="C244" s="9"/>
      <c r="D244" s="88"/>
      <c r="E244" s="89"/>
      <c r="F244" s="89"/>
      <c r="G244" s="88"/>
      <c r="H244" s="90"/>
      <c r="I244" s="90"/>
      <c r="J244" s="50"/>
      <c r="K244" s="90"/>
      <c r="L244" s="50"/>
    </row>
    <row r="245" spans="1:12" x14ac:dyDescent="0.25">
      <c r="A245" s="9"/>
      <c r="B245" s="68"/>
      <c r="C245" s="9"/>
      <c r="D245" s="88"/>
      <c r="E245" s="89"/>
      <c r="F245" s="89"/>
      <c r="G245" s="88"/>
      <c r="H245" s="90"/>
      <c r="I245" s="90"/>
      <c r="J245" s="50"/>
      <c r="K245" s="90"/>
      <c r="L245" s="50"/>
    </row>
    <row r="246" spans="1:12" x14ac:dyDescent="0.25">
      <c r="A246" s="9"/>
      <c r="B246" s="68"/>
      <c r="C246" s="9"/>
      <c r="D246" s="88"/>
      <c r="E246" s="89"/>
      <c r="F246" s="89"/>
      <c r="G246" s="88"/>
      <c r="H246" s="90"/>
      <c r="I246" s="90"/>
      <c r="J246" s="50"/>
      <c r="K246" s="90"/>
      <c r="L246" s="50"/>
    </row>
  </sheetData>
  <mergeCells count="55">
    <mergeCell ref="C2:E3"/>
    <mergeCell ref="A106:A107"/>
    <mergeCell ref="A108:A109"/>
    <mergeCell ref="A110:A111"/>
    <mergeCell ref="A159:A160"/>
    <mergeCell ref="A145:A146"/>
    <mergeCell ref="A153:A154"/>
    <mergeCell ref="A157:A158"/>
    <mergeCell ref="A149:A150"/>
    <mergeCell ref="A151:A152"/>
    <mergeCell ref="A77:A79"/>
    <mergeCell ref="A83:A85"/>
    <mergeCell ref="A86:A88"/>
    <mergeCell ref="A89:A91"/>
    <mergeCell ref="A92:A94"/>
    <mergeCell ref="A80:A82"/>
    <mergeCell ref="A215:A217"/>
    <mergeCell ref="A147:A148"/>
    <mergeCell ref="A165:A166"/>
    <mergeCell ref="B209:B211"/>
    <mergeCell ref="B206:B208"/>
    <mergeCell ref="B203:B205"/>
    <mergeCell ref="B159:B160"/>
    <mergeCell ref="A155:A156"/>
    <mergeCell ref="A161:A162"/>
    <mergeCell ref="A206:A208"/>
    <mergeCell ref="A209:A211"/>
    <mergeCell ref="A212:A214"/>
    <mergeCell ref="B149:B150"/>
    <mergeCell ref="B151:B152"/>
    <mergeCell ref="A203:A205"/>
    <mergeCell ref="A163:A164"/>
    <mergeCell ref="B77:B79"/>
    <mergeCell ref="B83:B85"/>
    <mergeCell ref="B86:B88"/>
    <mergeCell ref="B89:B91"/>
    <mergeCell ref="B92:B94"/>
    <mergeCell ref="B80:B82"/>
    <mergeCell ref="B165:B166"/>
    <mergeCell ref="B147:B148"/>
    <mergeCell ref="B155:B156"/>
    <mergeCell ref="B161:B162"/>
    <mergeCell ref="B163:B164"/>
    <mergeCell ref="B153:B154"/>
    <mergeCell ref="B157:B158"/>
    <mergeCell ref="B145:B146"/>
    <mergeCell ref="A104:A105"/>
    <mergeCell ref="B104:B105"/>
    <mergeCell ref="A112:A113"/>
    <mergeCell ref="B112:B113"/>
    <mergeCell ref="A114:A115"/>
    <mergeCell ref="B114:B115"/>
    <mergeCell ref="B106:B107"/>
    <mergeCell ref="B108:B109"/>
    <mergeCell ref="B110:B111"/>
  </mergeCells>
  <pageMargins left="0.70866141732283472" right="0.70866141732283472" top="0.74803149606299213" bottom="0.74803149606299213" header="0.31496062992125984" footer="0.31496062992125984"/>
  <pageSetup paperSize="8" scale="70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19"/>
  <sheetViews>
    <sheetView showGridLines="0" zoomScaleNormal="100" workbookViewId="0">
      <selection activeCell="A19" sqref="A19"/>
    </sheetView>
  </sheetViews>
  <sheetFormatPr baseColWidth="10" defaultRowHeight="15.75" x14ac:dyDescent="0.25"/>
  <cols>
    <col min="1" max="1" width="79.375" style="8" customWidth="1"/>
    <col min="2" max="2" width="21.375" style="179" customWidth="1"/>
    <col min="3" max="3" width="19.125" style="2" bestFit="1" customWidth="1"/>
    <col min="4" max="4" width="16.625" style="2" bestFit="1" customWidth="1"/>
    <col min="5" max="5" width="16.625" style="2" customWidth="1"/>
  </cols>
  <sheetData>
    <row r="2" spans="1:12" x14ac:dyDescent="0.25">
      <c r="A2" s="309" t="s">
        <v>670</v>
      </c>
      <c r="B2" s="24"/>
      <c r="C2" s="309"/>
      <c r="D2" s="309"/>
      <c r="E2" s="309"/>
      <c r="F2" s="15"/>
      <c r="G2" s="2"/>
      <c r="H2" s="2"/>
      <c r="I2" s="15"/>
      <c r="J2" s="2"/>
      <c r="K2" s="2"/>
      <c r="L2" s="15"/>
    </row>
    <row r="3" spans="1:12" x14ac:dyDescent="0.25">
      <c r="A3" s="309"/>
      <c r="B3" s="24"/>
      <c r="C3" s="309"/>
      <c r="D3" s="309"/>
      <c r="E3" s="309"/>
      <c r="F3" s="15"/>
      <c r="G3" s="2"/>
      <c r="H3" s="2"/>
      <c r="I3" s="15"/>
      <c r="J3" s="2"/>
      <c r="K3" s="2"/>
      <c r="L3" s="15"/>
    </row>
    <row r="4" spans="1:12" ht="16.5" thickBot="1" x14ac:dyDescent="0.3">
      <c r="A4" s="2" t="s">
        <v>720</v>
      </c>
      <c r="B4" s="24"/>
      <c r="C4" s="8"/>
      <c r="F4" s="15"/>
      <c r="G4" s="2"/>
      <c r="H4" s="2"/>
      <c r="I4" s="15"/>
      <c r="J4" s="2"/>
      <c r="K4" s="2"/>
      <c r="L4" s="15"/>
    </row>
    <row r="5" spans="1:12" ht="19.5" thickBot="1" x14ac:dyDescent="0.3">
      <c r="A5" s="26" t="s">
        <v>240</v>
      </c>
      <c r="B5" s="176"/>
      <c r="C5" s="182" t="s">
        <v>27</v>
      </c>
      <c r="D5" s="182" t="s">
        <v>28</v>
      </c>
      <c r="E5" s="19" t="s">
        <v>642</v>
      </c>
      <c r="F5" s="180"/>
    </row>
    <row r="6" spans="1:12" ht="16.5" thickBot="1" x14ac:dyDescent="0.3">
      <c r="A6" s="27"/>
      <c r="B6" s="177"/>
      <c r="C6" s="183"/>
      <c r="D6" s="183"/>
      <c r="E6" s="183"/>
    </row>
    <row r="7" spans="1:12" ht="21.75" thickBot="1" x14ac:dyDescent="0.3">
      <c r="A7" s="11" t="s">
        <v>250</v>
      </c>
      <c r="B7" s="178"/>
      <c r="C7" s="12"/>
      <c r="D7" s="12"/>
      <c r="E7" s="12"/>
    </row>
    <row r="8" spans="1:12" x14ac:dyDescent="0.25">
      <c r="A8" s="137" t="s">
        <v>246</v>
      </c>
      <c r="B8" s="184" t="s">
        <v>241</v>
      </c>
      <c r="C8" s="185" t="s">
        <v>242</v>
      </c>
      <c r="D8" s="185">
        <v>45280983</v>
      </c>
      <c r="E8" s="25">
        <v>73</v>
      </c>
    </row>
    <row r="9" spans="1:12" x14ac:dyDescent="0.25">
      <c r="A9" s="127" t="s">
        <v>511</v>
      </c>
      <c r="B9" s="186" t="s">
        <v>512</v>
      </c>
      <c r="C9" s="14" t="s">
        <v>513</v>
      </c>
      <c r="D9" s="14">
        <v>48791078</v>
      </c>
      <c r="E9" s="25">
        <v>161</v>
      </c>
      <c r="F9" s="7"/>
      <c r="G9" s="7"/>
    </row>
    <row r="10" spans="1:12" x14ac:dyDescent="0.25">
      <c r="A10" s="127" t="s">
        <v>514</v>
      </c>
      <c r="B10" s="186"/>
      <c r="C10" s="14" t="s">
        <v>515</v>
      </c>
      <c r="D10" s="14">
        <v>48791661</v>
      </c>
      <c r="E10" s="25">
        <v>47</v>
      </c>
      <c r="F10" s="7"/>
      <c r="G10" s="7"/>
    </row>
    <row r="11" spans="1:12" x14ac:dyDescent="0.25">
      <c r="A11" s="137" t="s">
        <v>247</v>
      </c>
      <c r="B11" s="184"/>
      <c r="C11" s="185" t="s">
        <v>243</v>
      </c>
      <c r="D11" s="185">
        <v>21315452</v>
      </c>
      <c r="E11" s="25">
        <v>42</v>
      </c>
    </row>
    <row r="12" spans="1:12" x14ac:dyDescent="0.25">
      <c r="A12" s="137" t="s">
        <v>248</v>
      </c>
      <c r="B12" s="184"/>
      <c r="C12" s="185" t="s">
        <v>244</v>
      </c>
      <c r="D12" s="185">
        <v>41955461</v>
      </c>
      <c r="E12" s="25">
        <v>42</v>
      </c>
    </row>
    <row r="13" spans="1:12" x14ac:dyDescent="0.25">
      <c r="A13" s="137" t="s">
        <v>249</v>
      </c>
      <c r="B13" s="184"/>
      <c r="C13" s="185" t="s">
        <v>245</v>
      </c>
      <c r="D13" s="185">
        <v>43713233</v>
      </c>
      <c r="E13" s="25">
        <v>42</v>
      </c>
    </row>
    <row r="14" spans="1:12" ht="16.5" thickBot="1" x14ac:dyDescent="0.3">
      <c r="A14" s="137"/>
      <c r="B14" s="184"/>
      <c r="C14" s="185"/>
      <c r="D14" s="185"/>
      <c r="E14" s="185"/>
    </row>
    <row r="15" spans="1:12" ht="21.75" thickBot="1" x14ac:dyDescent="0.3">
      <c r="A15" s="11" t="s">
        <v>251</v>
      </c>
      <c r="B15" s="178"/>
      <c r="C15" s="12" t="s">
        <v>27</v>
      </c>
      <c r="D15" s="12" t="s">
        <v>28</v>
      </c>
      <c r="E15" s="12"/>
    </row>
    <row r="16" spans="1:12" ht="31.5" x14ac:dyDescent="0.25">
      <c r="A16" s="137" t="s">
        <v>267</v>
      </c>
      <c r="B16" s="184" t="s">
        <v>263</v>
      </c>
      <c r="C16" s="185" t="s">
        <v>252</v>
      </c>
      <c r="D16" s="185">
        <v>48130838</v>
      </c>
      <c r="E16" s="25">
        <v>15</v>
      </c>
    </row>
    <row r="17" spans="1:5" x14ac:dyDescent="0.25">
      <c r="A17" s="137" t="s">
        <v>268</v>
      </c>
      <c r="B17" s="184" t="s">
        <v>253</v>
      </c>
      <c r="C17" s="185" t="s">
        <v>254</v>
      </c>
      <c r="D17" s="185">
        <v>48130558</v>
      </c>
      <c r="E17" s="25">
        <v>12</v>
      </c>
    </row>
    <row r="18" spans="1:5" x14ac:dyDescent="0.25">
      <c r="A18" s="137" t="s">
        <v>269</v>
      </c>
      <c r="B18" s="184" t="s">
        <v>253</v>
      </c>
      <c r="C18" s="185" t="s">
        <v>255</v>
      </c>
      <c r="D18" s="185">
        <v>48129718</v>
      </c>
      <c r="E18" s="25">
        <v>103</v>
      </c>
    </row>
    <row r="19" spans="1:5" x14ac:dyDescent="0.25">
      <c r="A19" s="137" t="s">
        <v>269</v>
      </c>
      <c r="B19" s="184" t="s">
        <v>256</v>
      </c>
      <c r="C19" s="185" t="s">
        <v>257</v>
      </c>
      <c r="D19" s="185">
        <v>48130297</v>
      </c>
      <c r="E19" s="25">
        <v>103</v>
      </c>
    </row>
    <row r="20" spans="1:5" ht="31.5" x14ac:dyDescent="0.25">
      <c r="A20" s="137" t="s">
        <v>270</v>
      </c>
      <c r="B20" s="184" t="s">
        <v>264</v>
      </c>
      <c r="C20" s="185" t="s">
        <v>258</v>
      </c>
      <c r="D20" s="185">
        <v>48130176</v>
      </c>
      <c r="E20" s="25">
        <v>29</v>
      </c>
    </row>
    <row r="21" spans="1:5" ht="31.5" x14ac:dyDescent="0.25">
      <c r="A21" s="137" t="s">
        <v>271</v>
      </c>
      <c r="B21" s="184" t="s">
        <v>265</v>
      </c>
      <c r="C21" s="185" t="s">
        <v>259</v>
      </c>
      <c r="D21" s="185">
        <v>48130244</v>
      </c>
      <c r="E21" s="25">
        <v>63</v>
      </c>
    </row>
    <row r="22" spans="1:5" ht="31.5" x14ac:dyDescent="0.25">
      <c r="A22" s="137" t="s">
        <v>272</v>
      </c>
      <c r="B22" s="184" t="s">
        <v>266</v>
      </c>
      <c r="C22" s="185" t="s">
        <v>260</v>
      </c>
      <c r="D22" s="185">
        <v>48130036</v>
      </c>
      <c r="E22" s="25">
        <v>8</v>
      </c>
    </row>
    <row r="23" spans="1:5" x14ac:dyDescent="0.25">
      <c r="A23" s="137" t="s">
        <v>726</v>
      </c>
      <c r="B23" s="184" t="s">
        <v>261</v>
      </c>
      <c r="C23" s="185" t="s">
        <v>262</v>
      </c>
      <c r="D23" s="185">
        <v>48130906</v>
      </c>
      <c r="E23" s="25">
        <v>11</v>
      </c>
    </row>
    <row r="24" spans="1:5" ht="16.5" thickBot="1" x14ac:dyDescent="0.3">
      <c r="A24" s="137"/>
      <c r="B24" s="184"/>
      <c r="C24" s="185"/>
      <c r="D24" s="185"/>
      <c r="E24" s="185"/>
    </row>
    <row r="25" spans="1:5" ht="21.75" thickBot="1" x14ac:dyDescent="0.3">
      <c r="A25" s="11" t="s">
        <v>293</v>
      </c>
      <c r="B25" s="178"/>
      <c r="C25" s="12" t="s">
        <v>27</v>
      </c>
      <c r="D25" s="12" t="s">
        <v>28</v>
      </c>
      <c r="E25" s="12"/>
    </row>
    <row r="26" spans="1:5" x14ac:dyDescent="0.25">
      <c r="A26" s="187" t="s">
        <v>273</v>
      </c>
      <c r="B26" s="188" t="s">
        <v>274</v>
      </c>
      <c r="C26" s="189" t="s">
        <v>275</v>
      </c>
      <c r="D26" s="189">
        <v>11371440</v>
      </c>
      <c r="E26" s="25">
        <v>265</v>
      </c>
    </row>
    <row r="27" spans="1:5" x14ac:dyDescent="0.25">
      <c r="A27" s="137" t="s">
        <v>276</v>
      </c>
      <c r="B27" s="184" t="s">
        <v>274</v>
      </c>
      <c r="C27" s="185" t="s">
        <v>277</v>
      </c>
      <c r="D27" s="185">
        <v>27630177</v>
      </c>
      <c r="E27" s="25">
        <v>243</v>
      </c>
    </row>
    <row r="28" spans="1:5" x14ac:dyDescent="0.25">
      <c r="A28" s="137" t="s">
        <v>278</v>
      </c>
      <c r="B28" s="184" t="s">
        <v>279</v>
      </c>
      <c r="C28" s="185" t="s">
        <v>280</v>
      </c>
      <c r="D28" s="185">
        <v>10559995</v>
      </c>
      <c r="E28" s="25">
        <v>83</v>
      </c>
    </row>
    <row r="29" spans="1:5" x14ac:dyDescent="0.25">
      <c r="A29" s="137" t="s">
        <v>281</v>
      </c>
      <c r="B29" s="184" t="s">
        <v>274</v>
      </c>
      <c r="C29" s="185" t="s">
        <v>282</v>
      </c>
      <c r="D29" s="185">
        <v>10560001</v>
      </c>
      <c r="E29" s="25">
        <v>54</v>
      </c>
    </row>
    <row r="30" spans="1:5" x14ac:dyDescent="0.25">
      <c r="A30" s="137" t="s">
        <v>283</v>
      </c>
      <c r="B30" s="184" t="s">
        <v>274</v>
      </c>
      <c r="C30" s="185" t="s">
        <v>284</v>
      </c>
      <c r="D30" s="185">
        <v>23939572</v>
      </c>
      <c r="E30" s="25">
        <v>234</v>
      </c>
    </row>
    <row r="31" spans="1:5" x14ac:dyDescent="0.25">
      <c r="A31" s="137" t="s">
        <v>285</v>
      </c>
      <c r="B31" s="184" t="s">
        <v>274</v>
      </c>
      <c r="C31" s="185" t="s">
        <v>286</v>
      </c>
      <c r="D31" s="185">
        <v>23939580</v>
      </c>
      <c r="E31" s="25">
        <v>385</v>
      </c>
    </row>
    <row r="32" spans="1:5" x14ac:dyDescent="0.25">
      <c r="A32" s="137" t="s">
        <v>287</v>
      </c>
      <c r="B32" s="190" t="s">
        <v>288</v>
      </c>
      <c r="C32" s="191" t="s">
        <v>289</v>
      </c>
      <c r="D32" s="191">
        <v>27186246</v>
      </c>
      <c r="E32" s="61">
        <v>103</v>
      </c>
    </row>
    <row r="33" spans="1:6" x14ac:dyDescent="0.25">
      <c r="A33" s="137" t="s">
        <v>290</v>
      </c>
      <c r="B33" s="190" t="s">
        <v>291</v>
      </c>
      <c r="C33" s="191" t="s">
        <v>292</v>
      </c>
      <c r="D33" s="191">
        <v>29928652</v>
      </c>
      <c r="E33" s="61">
        <v>182</v>
      </c>
    </row>
    <row r="34" spans="1:6" ht="16.5" thickBot="1" x14ac:dyDescent="0.3">
      <c r="A34" s="192"/>
      <c r="B34" s="193"/>
      <c r="C34" s="194"/>
      <c r="D34" s="194"/>
      <c r="E34" s="174"/>
    </row>
    <row r="35" spans="1:6" ht="29.25" thickBot="1" x14ac:dyDescent="0.5">
      <c r="A35" s="11" t="s">
        <v>517</v>
      </c>
      <c r="B35" s="178"/>
      <c r="C35" s="12" t="s">
        <v>27</v>
      </c>
      <c r="D35" s="12" t="s">
        <v>28</v>
      </c>
      <c r="E35" s="12"/>
      <c r="F35" s="13"/>
    </row>
    <row r="36" spans="1:6" s="6" customFormat="1" x14ac:dyDescent="0.25">
      <c r="A36" s="137" t="s">
        <v>0</v>
      </c>
      <c r="B36" s="184" t="s">
        <v>525</v>
      </c>
      <c r="C36" s="185" t="s">
        <v>294</v>
      </c>
      <c r="D36" s="185">
        <v>30117857</v>
      </c>
      <c r="E36" s="25">
        <v>42</v>
      </c>
    </row>
    <row r="37" spans="1:6" s="6" customFormat="1" x14ac:dyDescent="0.25">
      <c r="A37" s="127" t="s">
        <v>3</v>
      </c>
      <c r="B37" s="186" t="s">
        <v>525</v>
      </c>
      <c r="C37" s="14" t="s">
        <v>295</v>
      </c>
      <c r="D37" s="14">
        <v>30117865</v>
      </c>
      <c r="E37" s="25">
        <v>31</v>
      </c>
    </row>
    <row r="38" spans="1:6" s="6" customFormat="1" x14ac:dyDescent="0.25">
      <c r="A38" s="127" t="s">
        <v>6</v>
      </c>
      <c r="B38" s="186" t="s">
        <v>525</v>
      </c>
      <c r="C38" s="14" t="s">
        <v>296</v>
      </c>
      <c r="D38" s="14">
        <v>30117873</v>
      </c>
      <c r="E38" s="25">
        <v>37</v>
      </c>
    </row>
    <row r="39" spans="1:6" s="6" customFormat="1" x14ac:dyDescent="0.25">
      <c r="A39" s="137" t="s">
        <v>297</v>
      </c>
      <c r="B39" s="184" t="s">
        <v>525</v>
      </c>
      <c r="C39" s="185" t="s">
        <v>298</v>
      </c>
      <c r="D39" s="185">
        <v>30117881</v>
      </c>
      <c r="E39" s="25">
        <v>62</v>
      </c>
    </row>
    <row r="40" spans="1:6" s="6" customFormat="1" x14ac:dyDescent="0.25">
      <c r="A40" s="137" t="s">
        <v>13</v>
      </c>
      <c r="B40" s="184" t="s">
        <v>525</v>
      </c>
      <c r="C40" s="185" t="s">
        <v>299</v>
      </c>
      <c r="D40" s="185">
        <v>30117907</v>
      </c>
      <c r="E40" s="25">
        <v>50</v>
      </c>
    </row>
    <row r="41" spans="1:6" s="6" customFormat="1" x14ac:dyDescent="0.25">
      <c r="A41" s="137" t="s">
        <v>122</v>
      </c>
      <c r="B41" s="184" t="s">
        <v>525</v>
      </c>
      <c r="C41" s="185" t="s">
        <v>300</v>
      </c>
      <c r="D41" s="185">
        <v>41819377</v>
      </c>
      <c r="E41" s="25">
        <v>68</v>
      </c>
    </row>
    <row r="42" spans="1:6" s="6" customFormat="1" ht="31.5" x14ac:dyDescent="0.25">
      <c r="A42" s="137" t="s">
        <v>301</v>
      </c>
      <c r="B42" s="184" t="s">
        <v>524</v>
      </c>
      <c r="C42" s="185" t="s">
        <v>302</v>
      </c>
      <c r="D42" s="185">
        <v>42862014</v>
      </c>
      <c r="E42" s="25">
        <v>37</v>
      </c>
    </row>
    <row r="43" spans="1:6" ht="16.5" thickBot="1" x14ac:dyDescent="0.3">
      <c r="A43" s="137"/>
      <c r="B43" s="184"/>
      <c r="C43" s="185"/>
      <c r="D43" s="185"/>
      <c r="E43" s="185"/>
    </row>
    <row r="44" spans="1:6" ht="21.75" thickBot="1" x14ac:dyDescent="0.3">
      <c r="A44" s="11" t="s">
        <v>518</v>
      </c>
      <c r="B44" s="178"/>
      <c r="C44" s="12" t="s">
        <v>27</v>
      </c>
      <c r="D44" s="12" t="s">
        <v>28</v>
      </c>
      <c r="E44" s="12"/>
    </row>
    <row r="45" spans="1:6" x14ac:dyDescent="0.25">
      <c r="A45" s="187" t="s">
        <v>297</v>
      </c>
      <c r="B45" s="184" t="s">
        <v>525</v>
      </c>
      <c r="C45" s="189" t="s">
        <v>303</v>
      </c>
      <c r="D45" s="189">
        <v>45258360</v>
      </c>
      <c r="E45" s="25">
        <v>97</v>
      </c>
    </row>
    <row r="46" spans="1:6" x14ac:dyDescent="0.25">
      <c r="A46" s="137" t="s">
        <v>3</v>
      </c>
      <c r="B46" s="184" t="s">
        <v>525</v>
      </c>
      <c r="C46" s="185" t="s">
        <v>304</v>
      </c>
      <c r="D46" s="185">
        <v>45258386</v>
      </c>
      <c r="E46" s="25">
        <v>53</v>
      </c>
    </row>
    <row r="47" spans="1:6" x14ac:dyDescent="0.25">
      <c r="A47" s="137" t="s">
        <v>6</v>
      </c>
      <c r="B47" s="184" t="s">
        <v>525</v>
      </c>
      <c r="C47" s="185" t="s">
        <v>305</v>
      </c>
      <c r="D47" s="185">
        <v>45258394</v>
      </c>
      <c r="E47" s="25">
        <v>69</v>
      </c>
    </row>
    <row r="48" spans="1:6" ht="31.5" x14ac:dyDescent="0.25">
      <c r="A48" s="137" t="s">
        <v>306</v>
      </c>
      <c r="B48" s="184" t="s">
        <v>524</v>
      </c>
      <c r="C48" s="185" t="s">
        <v>307</v>
      </c>
      <c r="D48" s="185">
        <v>45258424</v>
      </c>
      <c r="E48" s="25">
        <v>69</v>
      </c>
    </row>
    <row r="49" spans="1:5" x14ac:dyDescent="0.25">
      <c r="A49" s="137" t="s">
        <v>308</v>
      </c>
      <c r="B49" s="184" t="s">
        <v>684</v>
      </c>
      <c r="C49" s="185" t="s">
        <v>309</v>
      </c>
      <c r="D49" s="185">
        <v>45258443</v>
      </c>
      <c r="E49" s="25">
        <v>69</v>
      </c>
    </row>
    <row r="50" spans="1:5" x14ac:dyDescent="0.25">
      <c r="A50" s="137" t="s">
        <v>310</v>
      </c>
      <c r="B50" s="184" t="s">
        <v>685</v>
      </c>
      <c r="C50" s="185" t="s">
        <v>311</v>
      </c>
      <c r="D50" s="185">
        <v>45281914</v>
      </c>
      <c r="E50" s="25">
        <v>69</v>
      </c>
    </row>
    <row r="51" spans="1:5" x14ac:dyDescent="0.25">
      <c r="A51" s="137" t="s">
        <v>180</v>
      </c>
      <c r="B51" s="184" t="s">
        <v>684</v>
      </c>
      <c r="C51" s="185" t="s">
        <v>312</v>
      </c>
      <c r="D51" s="185">
        <v>45281925</v>
      </c>
      <c r="E51" s="25">
        <v>69</v>
      </c>
    </row>
    <row r="52" spans="1:5" s="7" customFormat="1" x14ac:dyDescent="0.25">
      <c r="A52" s="127" t="s">
        <v>11</v>
      </c>
      <c r="B52" s="186" t="s">
        <v>682</v>
      </c>
      <c r="C52" s="14" t="s">
        <v>637</v>
      </c>
      <c r="D52" s="195">
        <v>51008141</v>
      </c>
      <c r="E52" s="25">
        <v>78</v>
      </c>
    </row>
    <row r="53" spans="1:5" x14ac:dyDescent="0.25">
      <c r="A53" s="137" t="s">
        <v>178</v>
      </c>
      <c r="B53" s="184" t="s">
        <v>684</v>
      </c>
      <c r="C53" s="185" t="s">
        <v>313</v>
      </c>
      <c r="D53" s="185">
        <v>45258534</v>
      </c>
      <c r="E53" s="25">
        <v>78</v>
      </c>
    </row>
    <row r="54" spans="1:5" ht="16.5" thickBot="1" x14ac:dyDescent="0.3">
      <c r="A54" s="137"/>
      <c r="B54" s="184"/>
      <c r="C54" s="185"/>
      <c r="D54" s="185"/>
      <c r="E54" s="185"/>
    </row>
    <row r="55" spans="1:5" ht="21.75" thickBot="1" x14ac:dyDescent="0.3">
      <c r="A55" s="11" t="s">
        <v>519</v>
      </c>
      <c r="B55" s="178"/>
      <c r="C55" s="12" t="s">
        <v>27</v>
      </c>
      <c r="D55" s="12" t="s">
        <v>28</v>
      </c>
      <c r="E55" s="12"/>
    </row>
    <row r="56" spans="1:5" x14ac:dyDescent="0.25">
      <c r="A56" s="187" t="s">
        <v>0</v>
      </c>
      <c r="B56" s="184" t="s">
        <v>525</v>
      </c>
      <c r="C56" s="189" t="s">
        <v>314</v>
      </c>
      <c r="D56" s="189">
        <v>30117915</v>
      </c>
      <c r="E56" s="25">
        <v>74</v>
      </c>
    </row>
    <row r="57" spans="1:5" x14ac:dyDescent="0.25">
      <c r="A57" s="137" t="s">
        <v>297</v>
      </c>
      <c r="B57" s="184" t="s">
        <v>525</v>
      </c>
      <c r="C57" s="185" t="s">
        <v>315</v>
      </c>
      <c r="D57" s="185">
        <v>30119317</v>
      </c>
      <c r="E57" s="25">
        <v>109</v>
      </c>
    </row>
    <row r="58" spans="1:5" x14ac:dyDescent="0.25">
      <c r="A58" s="137" t="s">
        <v>3</v>
      </c>
      <c r="B58" s="184" t="s">
        <v>525</v>
      </c>
      <c r="C58" s="185" t="s">
        <v>316</v>
      </c>
      <c r="D58" s="185">
        <v>30117923</v>
      </c>
      <c r="E58" s="25">
        <v>74</v>
      </c>
    </row>
    <row r="59" spans="1:5" x14ac:dyDescent="0.25">
      <c r="A59" s="127" t="s">
        <v>6</v>
      </c>
      <c r="B59" s="186" t="s">
        <v>525</v>
      </c>
      <c r="C59" s="14" t="s">
        <v>317</v>
      </c>
      <c r="D59" s="14">
        <v>30117931</v>
      </c>
      <c r="E59" s="25">
        <v>74</v>
      </c>
    </row>
    <row r="60" spans="1:5" x14ac:dyDescent="0.25">
      <c r="A60" s="127" t="s">
        <v>13</v>
      </c>
      <c r="B60" s="186" t="s">
        <v>525</v>
      </c>
      <c r="C60" s="14" t="s">
        <v>318</v>
      </c>
      <c r="D60" s="14">
        <v>30146757</v>
      </c>
      <c r="E60" s="25">
        <v>85</v>
      </c>
    </row>
    <row r="61" spans="1:5" x14ac:dyDescent="0.25">
      <c r="A61" s="137" t="s">
        <v>122</v>
      </c>
      <c r="B61" s="184" t="s">
        <v>525</v>
      </c>
      <c r="C61" s="185" t="s">
        <v>319</v>
      </c>
      <c r="D61" s="185">
        <v>41819415</v>
      </c>
      <c r="E61" s="25">
        <v>125</v>
      </c>
    </row>
    <row r="62" spans="1:5" ht="16.5" thickBot="1" x14ac:dyDescent="0.3">
      <c r="A62" s="137"/>
      <c r="B62" s="184"/>
      <c r="C62" s="185"/>
      <c r="D62" s="185"/>
      <c r="E62" s="185"/>
    </row>
    <row r="63" spans="1:5" ht="21.75" thickBot="1" x14ac:dyDescent="0.3">
      <c r="A63" s="11" t="s">
        <v>520</v>
      </c>
      <c r="B63" s="178"/>
      <c r="C63" s="12" t="s">
        <v>27</v>
      </c>
      <c r="D63" s="12" t="s">
        <v>28</v>
      </c>
      <c r="E63" s="12"/>
    </row>
    <row r="64" spans="1:5" x14ac:dyDescent="0.25">
      <c r="A64" s="187" t="s">
        <v>6</v>
      </c>
      <c r="B64" s="184" t="s">
        <v>684</v>
      </c>
      <c r="C64" s="189" t="s">
        <v>320</v>
      </c>
      <c r="D64" s="189">
        <v>40458135</v>
      </c>
      <c r="E64" s="25">
        <v>98</v>
      </c>
    </row>
    <row r="65" spans="1:5" ht="16.5" thickBot="1" x14ac:dyDescent="0.3">
      <c r="A65" s="137"/>
      <c r="B65" s="184"/>
      <c r="C65" s="185"/>
      <c r="D65" s="185"/>
      <c r="E65" s="185"/>
    </row>
    <row r="66" spans="1:5" ht="21.75" thickBot="1" x14ac:dyDescent="0.3">
      <c r="A66" s="11" t="s">
        <v>521</v>
      </c>
      <c r="B66" s="178"/>
      <c r="C66" s="12" t="s">
        <v>27</v>
      </c>
      <c r="D66" s="12" t="s">
        <v>28</v>
      </c>
      <c r="E66" s="12"/>
    </row>
    <row r="67" spans="1:5" x14ac:dyDescent="0.25">
      <c r="A67" s="187" t="s">
        <v>6</v>
      </c>
      <c r="B67" s="184" t="s">
        <v>525</v>
      </c>
      <c r="C67" s="189" t="s">
        <v>321</v>
      </c>
      <c r="D67" s="189">
        <v>43713180</v>
      </c>
      <c r="E67" s="25">
        <v>74</v>
      </c>
    </row>
    <row r="68" spans="1:5" x14ac:dyDescent="0.25">
      <c r="A68" s="137" t="s">
        <v>322</v>
      </c>
      <c r="B68" s="184" t="s">
        <v>323</v>
      </c>
      <c r="C68" s="185" t="s">
        <v>324</v>
      </c>
      <c r="D68" s="185">
        <v>43713195</v>
      </c>
      <c r="E68" s="25">
        <v>74</v>
      </c>
    </row>
    <row r="69" spans="1:5" ht="16.5" thickBot="1" x14ac:dyDescent="0.3">
      <c r="A69" s="137"/>
      <c r="B69" s="184"/>
      <c r="C69" s="185"/>
      <c r="D69" s="185"/>
      <c r="E69" s="185"/>
    </row>
    <row r="70" spans="1:5" ht="21.75" thickBot="1" x14ac:dyDescent="0.3">
      <c r="A70" s="11" t="s">
        <v>725</v>
      </c>
      <c r="B70" s="178"/>
      <c r="C70" s="12" t="s">
        <v>27</v>
      </c>
      <c r="D70" s="12" t="s">
        <v>28</v>
      </c>
      <c r="E70" s="12"/>
    </row>
    <row r="71" spans="1:5" x14ac:dyDescent="0.25">
      <c r="A71" s="196" t="s">
        <v>336</v>
      </c>
      <c r="B71" s="197"/>
      <c r="C71" s="198"/>
      <c r="D71" s="198"/>
      <c r="E71" s="25"/>
    </row>
    <row r="72" spans="1:5" x14ac:dyDescent="0.25">
      <c r="A72" s="127"/>
      <c r="B72" s="186"/>
      <c r="C72" s="14"/>
      <c r="D72" s="14"/>
      <c r="E72" s="25"/>
    </row>
    <row r="73" spans="1:5" x14ac:dyDescent="0.25">
      <c r="A73" s="127" t="s">
        <v>337</v>
      </c>
      <c r="B73" s="186" t="s">
        <v>526</v>
      </c>
      <c r="C73" s="14" t="s">
        <v>338</v>
      </c>
      <c r="D73" s="14">
        <v>49254845</v>
      </c>
      <c r="E73" s="25">
        <v>51</v>
      </c>
    </row>
    <row r="74" spans="1:5" x14ac:dyDescent="0.25">
      <c r="A74" s="127" t="s">
        <v>339</v>
      </c>
      <c r="B74" s="186" t="s">
        <v>525</v>
      </c>
      <c r="C74" s="14" t="s">
        <v>340</v>
      </c>
      <c r="D74" s="14">
        <v>45285342</v>
      </c>
      <c r="E74" s="25">
        <v>51</v>
      </c>
    </row>
    <row r="75" spans="1:5" x14ac:dyDescent="0.25">
      <c r="A75" s="127" t="s">
        <v>339</v>
      </c>
      <c r="B75" s="186" t="s">
        <v>684</v>
      </c>
      <c r="C75" s="14" t="s">
        <v>341</v>
      </c>
      <c r="D75" s="14">
        <v>45285433</v>
      </c>
      <c r="E75" s="25">
        <v>51</v>
      </c>
    </row>
    <row r="76" spans="1:5" x14ac:dyDescent="0.25">
      <c r="A76" s="127" t="s">
        <v>339</v>
      </c>
      <c r="B76" s="186" t="s">
        <v>527</v>
      </c>
      <c r="C76" s="14" t="s">
        <v>349</v>
      </c>
      <c r="D76" s="14">
        <v>45937515</v>
      </c>
      <c r="E76" s="25">
        <v>51</v>
      </c>
    </row>
    <row r="77" spans="1:5" x14ac:dyDescent="0.25">
      <c r="A77" s="199" t="s">
        <v>339</v>
      </c>
      <c r="B77" s="200" t="s">
        <v>528</v>
      </c>
      <c r="C77" s="201" t="s">
        <v>530</v>
      </c>
      <c r="D77" s="201">
        <v>49714855</v>
      </c>
      <c r="E77" s="25">
        <v>63</v>
      </c>
    </row>
    <row r="78" spans="1:5" ht="31.5" x14ac:dyDescent="0.25">
      <c r="A78" s="199" t="s">
        <v>352</v>
      </c>
      <c r="B78" s="200" t="s">
        <v>529</v>
      </c>
      <c r="C78" s="201" t="s">
        <v>531</v>
      </c>
      <c r="D78" s="201">
        <v>49714866</v>
      </c>
      <c r="E78" s="25">
        <v>63</v>
      </c>
    </row>
    <row r="79" spans="1:5" x14ac:dyDescent="0.25">
      <c r="A79" s="127" t="s">
        <v>350</v>
      </c>
      <c r="B79" s="186" t="s">
        <v>526</v>
      </c>
      <c r="C79" s="14" t="s">
        <v>351</v>
      </c>
      <c r="D79" s="14">
        <v>45285406</v>
      </c>
      <c r="E79" s="25">
        <v>51</v>
      </c>
    </row>
    <row r="80" spans="1:5" ht="31.5" x14ac:dyDescent="0.25">
      <c r="A80" s="127" t="s">
        <v>352</v>
      </c>
      <c r="B80" s="186" t="s">
        <v>686</v>
      </c>
      <c r="C80" s="14" t="s">
        <v>353</v>
      </c>
      <c r="D80" s="14">
        <v>45285425</v>
      </c>
      <c r="E80" s="25">
        <v>51</v>
      </c>
    </row>
    <row r="81" spans="1:5" x14ac:dyDescent="0.25">
      <c r="A81" s="127" t="s">
        <v>342</v>
      </c>
      <c r="B81" s="186" t="s">
        <v>684</v>
      </c>
      <c r="C81" s="14" t="s">
        <v>343</v>
      </c>
      <c r="D81" s="14">
        <v>45285452</v>
      </c>
      <c r="E81" s="25">
        <v>51</v>
      </c>
    </row>
    <row r="82" spans="1:5" x14ac:dyDescent="0.25">
      <c r="A82" s="127" t="s">
        <v>347</v>
      </c>
      <c r="B82" s="186" t="s">
        <v>683</v>
      </c>
      <c r="C82" s="14" t="s">
        <v>348</v>
      </c>
      <c r="D82" s="14">
        <v>45937526</v>
      </c>
      <c r="E82" s="25">
        <v>51</v>
      </c>
    </row>
    <row r="83" spans="1:5" x14ac:dyDescent="0.25">
      <c r="A83" s="127" t="s">
        <v>138</v>
      </c>
      <c r="B83" s="186" t="s">
        <v>684</v>
      </c>
      <c r="C83" s="14" t="s">
        <v>344</v>
      </c>
      <c r="D83" s="14">
        <v>45285444</v>
      </c>
      <c r="E83" s="25">
        <v>51</v>
      </c>
    </row>
    <row r="84" spans="1:5" x14ac:dyDescent="0.25">
      <c r="A84" s="127" t="s">
        <v>12</v>
      </c>
      <c r="B84" s="186" t="s">
        <v>682</v>
      </c>
      <c r="C84" s="14" t="s">
        <v>638</v>
      </c>
      <c r="D84" s="14">
        <v>48975114</v>
      </c>
      <c r="E84" s="25">
        <v>51</v>
      </c>
    </row>
    <row r="85" spans="1:5" x14ac:dyDescent="0.25">
      <c r="A85" s="127" t="s">
        <v>345</v>
      </c>
      <c r="B85" s="186" t="s">
        <v>684</v>
      </c>
      <c r="C85" s="14" t="s">
        <v>346</v>
      </c>
      <c r="D85" s="14">
        <v>48660080</v>
      </c>
      <c r="E85" s="25">
        <v>51</v>
      </c>
    </row>
    <row r="86" spans="1:5" x14ac:dyDescent="0.25">
      <c r="A86" s="127"/>
      <c r="B86" s="186"/>
      <c r="C86" s="14"/>
      <c r="D86" s="14"/>
      <c r="E86" s="25"/>
    </row>
    <row r="87" spans="1:5" x14ac:dyDescent="0.25">
      <c r="A87" s="140" t="s">
        <v>354</v>
      </c>
      <c r="B87" s="186"/>
      <c r="C87" s="14"/>
      <c r="D87" s="14"/>
      <c r="E87" s="25"/>
    </row>
    <row r="88" spans="1:5" x14ac:dyDescent="0.25">
      <c r="A88" s="127" t="s">
        <v>356</v>
      </c>
      <c r="B88" s="186" t="s">
        <v>684</v>
      </c>
      <c r="C88" s="14" t="s">
        <v>357</v>
      </c>
      <c r="D88" s="14"/>
      <c r="E88" s="25">
        <v>63</v>
      </c>
    </row>
    <row r="89" spans="1:5" ht="31.5" x14ac:dyDescent="0.25">
      <c r="A89" s="127" t="s">
        <v>0</v>
      </c>
      <c r="B89" s="186" t="s">
        <v>687</v>
      </c>
      <c r="C89" s="14" t="s">
        <v>355</v>
      </c>
      <c r="D89" s="14"/>
      <c r="E89" s="25">
        <v>51</v>
      </c>
    </row>
    <row r="90" spans="1:5" ht="31.5" x14ac:dyDescent="0.25">
      <c r="A90" s="127" t="s">
        <v>3</v>
      </c>
      <c r="B90" s="186" t="s">
        <v>687</v>
      </c>
      <c r="C90" s="14" t="s">
        <v>355</v>
      </c>
      <c r="D90" s="14"/>
      <c r="E90" s="25">
        <v>51</v>
      </c>
    </row>
    <row r="91" spans="1:5" x14ac:dyDescent="0.25">
      <c r="A91" s="202" t="s">
        <v>698</v>
      </c>
      <c r="B91" s="203" t="s">
        <v>523</v>
      </c>
      <c r="C91" s="195" t="s">
        <v>699</v>
      </c>
      <c r="D91" s="195">
        <v>49572823</v>
      </c>
      <c r="E91" s="61">
        <v>51</v>
      </c>
    </row>
    <row r="92" spans="1:5" x14ac:dyDescent="0.25">
      <c r="A92" s="202" t="s">
        <v>692</v>
      </c>
      <c r="B92" s="203" t="s">
        <v>684</v>
      </c>
      <c r="C92" s="195" t="s">
        <v>693</v>
      </c>
      <c r="D92" s="195">
        <v>49572925</v>
      </c>
      <c r="E92" s="61">
        <v>51</v>
      </c>
    </row>
    <row r="93" spans="1:5" x14ac:dyDescent="0.25">
      <c r="A93" s="202" t="s">
        <v>619</v>
      </c>
      <c r="B93" s="203" t="s">
        <v>684</v>
      </c>
      <c r="C93" s="195" t="s">
        <v>690</v>
      </c>
      <c r="D93" s="195">
        <v>50759444</v>
      </c>
      <c r="E93" s="61">
        <v>51</v>
      </c>
    </row>
    <row r="94" spans="1:5" x14ac:dyDescent="0.25">
      <c r="A94" s="202" t="s">
        <v>697</v>
      </c>
      <c r="B94" s="203" t="s">
        <v>523</v>
      </c>
      <c r="C94" s="195" t="s">
        <v>708</v>
      </c>
      <c r="D94" s="195" t="s">
        <v>721</v>
      </c>
      <c r="E94" s="61">
        <v>51</v>
      </c>
    </row>
    <row r="95" spans="1:5" s="7" customFormat="1" x14ac:dyDescent="0.25">
      <c r="A95" s="202" t="s">
        <v>672</v>
      </c>
      <c r="B95" s="203" t="s">
        <v>671</v>
      </c>
      <c r="C95" s="195" t="s">
        <v>694</v>
      </c>
      <c r="D95" s="195">
        <v>50759376</v>
      </c>
      <c r="E95" s="61">
        <v>63</v>
      </c>
    </row>
    <row r="96" spans="1:5" x14ac:dyDescent="0.25">
      <c r="A96" s="202" t="s">
        <v>618</v>
      </c>
      <c r="B96" s="203" t="s">
        <v>684</v>
      </c>
      <c r="C96" s="195" t="s">
        <v>691</v>
      </c>
      <c r="D96" s="195">
        <v>50759425</v>
      </c>
      <c r="E96" s="61">
        <v>51</v>
      </c>
    </row>
    <row r="97" spans="1:5" x14ac:dyDescent="0.25">
      <c r="A97" s="202" t="s">
        <v>695</v>
      </c>
      <c r="B97" s="203" t="s">
        <v>681</v>
      </c>
      <c r="C97" s="195" t="s">
        <v>696</v>
      </c>
      <c r="D97" s="195">
        <v>49572933</v>
      </c>
      <c r="E97" s="61">
        <v>51</v>
      </c>
    </row>
    <row r="98" spans="1:5" x14ac:dyDescent="0.25">
      <c r="A98" s="202" t="s">
        <v>610</v>
      </c>
      <c r="B98" s="203" t="s">
        <v>684</v>
      </c>
      <c r="C98" s="195" t="s">
        <v>689</v>
      </c>
      <c r="D98" s="195">
        <v>50759406</v>
      </c>
      <c r="E98" s="61">
        <v>51</v>
      </c>
    </row>
    <row r="99" spans="1:5" x14ac:dyDescent="0.25">
      <c r="A99" s="202" t="s">
        <v>599</v>
      </c>
      <c r="B99" s="203" t="s">
        <v>523</v>
      </c>
      <c r="C99" s="195" t="s">
        <v>700</v>
      </c>
      <c r="D99" s="195">
        <v>50759463</v>
      </c>
      <c r="E99" s="61">
        <v>51</v>
      </c>
    </row>
    <row r="100" spans="1:5" s="7" customFormat="1" x14ac:dyDescent="0.25">
      <c r="A100" s="202" t="s">
        <v>701</v>
      </c>
      <c r="B100" s="203" t="s">
        <v>523</v>
      </c>
      <c r="C100" s="195" t="s">
        <v>709</v>
      </c>
      <c r="D100" s="195" t="s">
        <v>710</v>
      </c>
      <c r="E100" s="61">
        <v>51</v>
      </c>
    </row>
    <row r="101" spans="1:5" x14ac:dyDescent="0.25">
      <c r="A101" s="202" t="s">
        <v>722</v>
      </c>
      <c r="B101" s="203" t="s">
        <v>684</v>
      </c>
      <c r="C101" s="195" t="s">
        <v>702</v>
      </c>
      <c r="D101" s="195">
        <v>50759414</v>
      </c>
      <c r="E101" s="61">
        <v>51</v>
      </c>
    </row>
    <row r="102" spans="1:5" s="7" customFormat="1" ht="31.5" x14ac:dyDescent="0.25">
      <c r="A102" s="127" t="s">
        <v>13</v>
      </c>
      <c r="B102" s="186" t="s">
        <v>688</v>
      </c>
      <c r="C102" s="14" t="s">
        <v>358</v>
      </c>
      <c r="D102" s="14"/>
      <c r="E102" s="25">
        <v>63</v>
      </c>
    </row>
    <row r="103" spans="1:5" s="7" customFormat="1" ht="31.5" x14ac:dyDescent="0.25">
      <c r="A103" s="127" t="s">
        <v>297</v>
      </c>
      <c r="B103" s="186" t="s">
        <v>687</v>
      </c>
      <c r="C103" s="14" t="s">
        <v>704</v>
      </c>
      <c r="D103" s="14"/>
      <c r="E103" s="25">
        <v>63</v>
      </c>
    </row>
    <row r="104" spans="1:5" s="7" customFormat="1" x14ac:dyDescent="0.25">
      <c r="A104" s="204" t="s">
        <v>14</v>
      </c>
      <c r="B104" s="205" t="s">
        <v>671</v>
      </c>
      <c r="C104" s="206" t="s">
        <v>703</v>
      </c>
      <c r="D104" s="206">
        <v>50759395</v>
      </c>
      <c r="E104" s="175">
        <v>79</v>
      </c>
    </row>
    <row r="105" spans="1:5" s="7" customFormat="1" ht="31.5" x14ac:dyDescent="0.25">
      <c r="A105" s="127" t="s">
        <v>14</v>
      </c>
      <c r="B105" s="186" t="s">
        <v>687</v>
      </c>
      <c r="C105" s="14" t="s">
        <v>359</v>
      </c>
      <c r="D105" s="14"/>
      <c r="E105" s="25">
        <v>72</v>
      </c>
    </row>
    <row r="106" spans="1:5" s="7" customFormat="1" ht="16.5" thickBot="1" x14ac:dyDescent="0.3">
      <c r="A106" s="137"/>
      <c r="B106" s="184"/>
      <c r="C106" s="185"/>
      <c r="D106" s="185"/>
      <c r="E106" s="185"/>
    </row>
    <row r="107" spans="1:5" s="7" customFormat="1" ht="21.75" thickBot="1" x14ac:dyDescent="0.3">
      <c r="A107" s="11" t="s">
        <v>335</v>
      </c>
      <c r="B107" s="178"/>
      <c r="C107" s="12" t="s">
        <v>27</v>
      </c>
      <c r="D107" s="12" t="s">
        <v>28</v>
      </c>
      <c r="E107" s="12"/>
    </row>
    <row r="108" spans="1:5" s="7" customFormat="1" x14ac:dyDescent="0.25">
      <c r="A108" s="187" t="s">
        <v>0</v>
      </c>
      <c r="B108" s="188" t="s">
        <v>325</v>
      </c>
      <c r="C108" s="189" t="s">
        <v>326</v>
      </c>
      <c r="D108" s="189">
        <v>11287158</v>
      </c>
      <c r="E108" s="25">
        <v>44</v>
      </c>
    </row>
    <row r="109" spans="1:5" s="7" customFormat="1" x14ac:dyDescent="0.25">
      <c r="A109" s="137" t="s">
        <v>297</v>
      </c>
      <c r="B109" s="184" t="s">
        <v>325</v>
      </c>
      <c r="C109" s="185" t="s">
        <v>327</v>
      </c>
      <c r="D109" s="185">
        <v>11287182</v>
      </c>
      <c r="E109" s="25">
        <v>44</v>
      </c>
    </row>
    <row r="110" spans="1:5" x14ac:dyDescent="0.25">
      <c r="A110" s="137" t="s">
        <v>3</v>
      </c>
      <c r="B110" s="184" t="s">
        <v>325</v>
      </c>
      <c r="C110" s="185" t="s">
        <v>328</v>
      </c>
      <c r="D110" s="185">
        <v>11287166</v>
      </c>
      <c r="E110" s="25">
        <v>44</v>
      </c>
    </row>
    <row r="111" spans="1:5" x14ac:dyDescent="0.25">
      <c r="A111" s="137" t="s">
        <v>6</v>
      </c>
      <c r="B111" s="184" t="s">
        <v>325</v>
      </c>
      <c r="C111" s="185" t="s">
        <v>329</v>
      </c>
      <c r="D111" s="185">
        <v>11287174</v>
      </c>
      <c r="E111" s="25">
        <v>44</v>
      </c>
    </row>
    <row r="112" spans="1:5" x14ac:dyDescent="0.25">
      <c r="A112" s="137" t="s">
        <v>0</v>
      </c>
      <c r="B112" s="184" t="s">
        <v>330</v>
      </c>
      <c r="C112" s="185" t="s">
        <v>331</v>
      </c>
      <c r="D112" s="185">
        <v>11287190</v>
      </c>
      <c r="E112" s="25">
        <v>48</v>
      </c>
    </row>
    <row r="113" spans="1:5" x14ac:dyDescent="0.25">
      <c r="A113" s="137" t="s">
        <v>297</v>
      </c>
      <c r="B113" s="184" t="s">
        <v>330</v>
      </c>
      <c r="C113" s="185" t="s">
        <v>332</v>
      </c>
      <c r="D113" s="185">
        <v>11287224</v>
      </c>
      <c r="E113" s="25">
        <v>48</v>
      </c>
    </row>
    <row r="114" spans="1:5" x14ac:dyDescent="0.25">
      <c r="A114" s="137" t="s">
        <v>4</v>
      </c>
      <c r="B114" s="184" t="s">
        <v>330</v>
      </c>
      <c r="C114" s="185" t="s">
        <v>333</v>
      </c>
      <c r="D114" s="185">
        <v>11287208</v>
      </c>
      <c r="E114" s="25">
        <v>48</v>
      </c>
    </row>
    <row r="115" spans="1:5" x14ac:dyDescent="0.25">
      <c r="A115" s="137" t="s">
        <v>6</v>
      </c>
      <c r="B115" s="184" t="s">
        <v>330</v>
      </c>
      <c r="C115" s="185" t="s">
        <v>334</v>
      </c>
      <c r="D115" s="185">
        <v>11287216</v>
      </c>
      <c r="E115" s="25">
        <v>48</v>
      </c>
    </row>
    <row r="116" spans="1:5" ht="16.5" thickBot="1" x14ac:dyDescent="0.3">
      <c r="A116" s="137"/>
      <c r="B116" s="184"/>
      <c r="C116" s="185"/>
      <c r="D116" s="185"/>
      <c r="E116" s="185"/>
    </row>
    <row r="117" spans="1:5" ht="21.75" thickBot="1" x14ac:dyDescent="0.3">
      <c r="A117" s="11" t="s">
        <v>403</v>
      </c>
      <c r="B117" s="178"/>
      <c r="C117" s="12" t="s">
        <v>27</v>
      </c>
      <c r="D117" s="12" t="s">
        <v>28</v>
      </c>
      <c r="E117" s="12"/>
    </row>
    <row r="118" spans="1:5" x14ac:dyDescent="0.25">
      <c r="A118" s="187" t="s">
        <v>360</v>
      </c>
      <c r="B118" s="188" t="s">
        <v>361</v>
      </c>
      <c r="C118" s="189" t="s">
        <v>362</v>
      </c>
      <c r="D118" s="189"/>
      <c r="E118" s="25">
        <v>363</v>
      </c>
    </row>
    <row r="119" spans="1:5" x14ac:dyDescent="0.25">
      <c r="A119" s="137" t="s">
        <v>360</v>
      </c>
      <c r="B119" s="184" t="s">
        <v>363</v>
      </c>
      <c r="C119" s="185" t="s">
        <v>362</v>
      </c>
      <c r="D119" s="185"/>
      <c r="E119" s="25">
        <v>363</v>
      </c>
    </row>
    <row r="120" spans="1:5" x14ac:dyDescent="0.25">
      <c r="A120" s="137" t="s">
        <v>364</v>
      </c>
      <c r="B120" s="184" t="s">
        <v>361</v>
      </c>
      <c r="C120" s="185" t="s">
        <v>365</v>
      </c>
      <c r="D120" s="185"/>
      <c r="E120" s="25">
        <v>363</v>
      </c>
    </row>
    <row r="121" spans="1:5" x14ac:dyDescent="0.25">
      <c r="A121" s="137" t="s">
        <v>364</v>
      </c>
      <c r="B121" s="184" t="s">
        <v>363</v>
      </c>
      <c r="C121" s="185" t="s">
        <v>365</v>
      </c>
      <c r="D121" s="185"/>
      <c r="E121" s="25">
        <v>363</v>
      </c>
    </row>
    <row r="122" spans="1:5" x14ac:dyDescent="0.25">
      <c r="A122" s="137" t="s">
        <v>366</v>
      </c>
      <c r="B122" s="184" t="s">
        <v>361</v>
      </c>
      <c r="C122" s="185" t="s">
        <v>367</v>
      </c>
      <c r="D122" s="185"/>
      <c r="E122" s="25">
        <v>363</v>
      </c>
    </row>
    <row r="123" spans="1:5" x14ac:dyDescent="0.25">
      <c r="A123" s="137" t="s">
        <v>366</v>
      </c>
      <c r="B123" s="184" t="s">
        <v>363</v>
      </c>
      <c r="C123" s="185" t="s">
        <v>367</v>
      </c>
      <c r="D123" s="185"/>
      <c r="E123" s="25">
        <v>363</v>
      </c>
    </row>
    <row r="124" spans="1:5" x14ac:dyDescent="0.25">
      <c r="A124" s="137" t="s">
        <v>368</v>
      </c>
      <c r="B124" s="184" t="s">
        <v>361</v>
      </c>
      <c r="C124" s="185" t="s">
        <v>369</v>
      </c>
      <c r="D124" s="185"/>
      <c r="E124" s="25">
        <v>363</v>
      </c>
    </row>
    <row r="125" spans="1:5" x14ac:dyDescent="0.25">
      <c r="A125" s="137" t="s">
        <v>368</v>
      </c>
      <c r="B125" s="184" t="s">
        <v>363</v>
      </c>
      <c r="C125" s="185" t="s">
        <v>369</v>
      </c>
      <c r="D125" s="185"/>
      <c r="E125" s="25">
        <v>363</v>
      </c>
    </row>
    <row r="126" spans="1:5" ht="16.5" thickBot="1" x14ac:dyDescent="0.3">
      <c r="A126" s="137"/>
      <c r="B126" s="184"/>
      <c r="C126" s="185"/>
      <c r="D126" s="185"/>
      <c r="E126" s="185"/>
    </row>
    <row r="127" spans="1:5" ht="21.75" thickBot="1" x14ac:dyDescent="0.3">
      <c r="A127" s="11" t="s">
        <v>404</v>
      </c>
      <c r="B127" s="178"/>
      <c r="C127" s="12" t="s">
        <v>27</v>
      </c>
      <c r="D127" s="12" t="s">
        <v>28</v>
      </c>
      <c r="E127" s="12"/>
    </row>
    <row r="128" spans="1:5" x14ac:dyDescent="0.25">
      <c r="A128" s="187" t="s">
        <v>370</v>
      </c>
      <c r="B128" s="188" t="s">
        <v>522</v>
      </c>
      <c r="C128" s="189" t="s">
        <v>371</v>
      </c>
      <c r="D128" s="189">
        <v>45258564</v>
      </c>
      <c r="E128" s="25">
        <v>155</v>
      </c>
    </row>
    <row r="129" spans="1:5" x14ac:dyDescent="0.25">
      <c r="A129" s="137" t="s">
        <v>372</v>
      </c>
      <c r="B129" s="184" t="s">
        <v>523</v>
      </c>
      <c r="C129" s="185" t="s">
        <v>373</v>
      </c>
      <c r="D129" s="185">
        <v>46415206</v>
      </c>
      <c r="E129" s="25">
        <v>155</v>
      </c>
    </row>
    <row r="130" spans="1:5" ht="31.5" x14ac:dyDescent="0.25">
      <c r="A130" s="137" t="s">
        <v>374</v>
      </c>
      <c r="B130" s="184" t="s">
        <v>524</v>
      </c>
      <c r="C130" s="185" t="s">
        <v>375</v>
      </c>
      <c r="D130" s="185">
        <v>46415278</v>
      </c>
      <c r="E130" s="25">
        <v>155</v>
      </c>
    </row>
    <row r="131" spans="1:5" x14ac:dyDescent="0.25">
      <c r="A131" s="137" t="s">
        <v>370</v>
      </c>
      <c r="B131" s="188" t="s">
        <v>522</v>
      </c>
      <c r="C131" s="185" t="s">
        <v>376</v>
      </c>
      <c r="D131" s="185">
        <v>47186398</v>
      </c>
      <c r="E131" s="25">
        <v>155</v>
      </c>
    </row>
    <row r="132" spans="1:5" x14ac:dyDescent="0.25">
      <c r="A132" s="137" t="s">
        <v>372</v>
      </c>
      <c r="B132" s="184" t="s">
        <v>523</v>
      </c>
      <c r="C132" s="185" t="s">
        <v>377</v>
      </c>
      <c r="D132" s="185">
        <v>47186383</v>
      </c>
      <c r="E132" s="25">
        <v>155</v>
      </c>
    </row>
    <row r="133" spans="1:5" ht="31.5" x14ac:dyDescent="0.25">
      <c r="A133" s="137" t="s">
        <v>374</v>
      </c>
      <c r="B133" s="184" t="s">
        <v>524</v>
      </c>
      <c r="C133" s="185" t="s">
        <v>378</v>
      </c>
      <c r="D133" s="185">
        <v>47186372</v>
      </c>
      <c r="E133" s="25">
        <v>155</v>
      </c>
    </row>
    <row r="134" spans="1:5" ht="16.5" thickBot="1" x14ac:dyDescent="0.3">
      <c r="A134" s="137"/>
      <c r="B134" s="184"/>
      <c r="C134" s="185"/>
      <c r="D134" s="185"/>
      <c r="E134" s="185"/>
    </row>
    <row r="135" spans="1:5" ht="21.75" thickBot="1" x14ac:dyDescent="0.3">
      <c r="A135" s="11" t="s">
        <v>405</v>
      </c>
      <c r="B135" s="178"/>
      <c r="C135" s="12" t="s">
        <v>27</v>
      </c>
      <c r="D135" s="12" t="s">
        <v>28</v>
      </c>
      <c r="E135" s="12"/>
    </row>
    <row r="136" spans="1:5" x14ac:dyDescent="0.25">
      <c r="A136" s="187" t="s">
        <v>379</v>
      </c>
      <c r="B136" s="188" t="s">
        <v>522</v>
      </c>
      <c r="C136" s="189" t="s">
        <v>380</v>
      </c>
      <c r="D136" s="189">
        <v>41819941</v>
      </c>
      <c r="E136" s="25">
        <v>158</v>
      </c>
    </row>
    <row r="137" spans="1:5" x14ac:dyDescent="0.25">
      <c r="A137" s="137" t="s">
        <v>381</v>
      </c>
      <c r="B137" s="188" t="s">
        <v>522</v>
      </c>
      <c r="C137" s="185" t="s">
        <v>382</v>
      </c>
      <c r="D137" s="185">
        <v>41819960</v>
      </c>
      <c r="E137" s="25">
        <v>158</v>
      </c>
    </row>
    <row r="138" spans="1:5" x14ac:dyDescent="0.25">
      <c r="A138" s="137" t="s">
        <v>370</v>
      </c>
      <c r="B138" s="188" t="s">
        <v>522</v>
      </c>
      <c r="C138" s="185" t="s">
        <v>383</v>
      </c>
      <c r="D138" s="185">
        <v>41819975</v>
      </c>
      <c r="E138" s="25">
        <v>155</v>
      </c>
    </row>
    <row r="139" spans="1:5" x14ac:dyDescent="0.25">
      <c r="A139" s="137" t="s">
        <v>384</v>
      </c>
      <c r="B139" s="188" t="s">
        <v>522</v>
      </c>
      <c r="C139" s="185" t="s">
        <v>385</v>
      </c>
      <c r="D139" s="185">
        <v>41819986</v>
      </c>
      <c r="E139" s="25">
        <v>192</v>
      </c>
    </row>
    <row r="140" spans="1:5" x14ac:dyDescent="0.25">
      <c r="A140" s="137" t="s">
        <v>386</v>
      </c>
      <c r="B140" s="188" t="s">
        <v>522</v>
      </c>
      <c r="C140" s="185" t="s">
        <v>387</v>
      </c>
      <c r="D140" s="185">
        <v>41820005</v>
      </c>
      <c r="E140" s="25">
        <v>222</v>
      </c>
    </row>
    <row r="141" spans="1:5" x14ac:dyDescent="0.25">
      <c r="A141" s="137" t="s">
        <v>388</v>
      </c>
      <c r="B141" s="188" t="s">
        <v>522</v>
      </c>
      <c r="C141" s="185" t="s">
        <v>389</v>
      </c>
      <c r="D141" s="185">
        <v>41820032</v>
      </c>
      <c r="E141" s="25">
        <v>222</v>
      </c>
    </row>
    <row r="142" spans="1:5" x14ac:dyDescent="0.25">
      <c r="A142" s="137" t="s">
        <v>372</v>
      </c>
      <c r="B142" s="184" t="s">
        <v>523</v>
      </c>
      <c r="C142" s="185" t="s">
        <v>390</v>
      </c>
      <c r="D142" s="185">
        <v>42836674</v>
      </c>
      <c r="E142" s="25">
        <v>155</v>
      </c>
    </row>
    <row r="143" spans="1:5" ht="31.5" x14ac:dyDescent="0.25">
      <c r="A143" s="137" t="s">
        <v>374</v>
      </c>
      <c r="B143" s="184" t="s">
        <v>524</v>
      </c>
      <c r="C143" s="185" t="s">
        <v>391</v>
      </c>
      <c r="D143" s="185">
        <v>44018497</v>
      </c>
      <c r="E143" s="25">
        <v>155</v>
      </c>
    </row>
    <row r="144" spans="1:5" x14ac:dyDescent="0.25">
      <c r="A144" s="137" t="s">
        <v>370</v>
      </c>
      <c r="B144" s="188" t="s">
        <v>522</v>
      </c>
      <c r="C144" s="185" t="s">
        <v>392</v>
      </c>
      <c r="D144" s="185">
        <v>42750941</v>
      </c>
      <c r="E144" s="25">
        <v>155</v>
      </c>
    </row>
    <row r="145" spans="1:5" x14ac:dyDescent="0.25">
      <c r="A145" s="137" t="s">
        <v>393</v>
      </c>
      <c r="B145" s="184" t="s">
        <v>523</v>
      </c>
      <c r="C145" s="185" t="s">
        <v>394</v>
      </c>
      <c r="D145" s="185">
        <v>42862025</v>
      </c>
      <c r="E145" s="25">
        <v>155</v>
      </c>
    </row>
    <row r="146" spans="1:5" ht="31.5" x14ac:dyDescent="0.25">
      <c r="A146" s="137" t="s">
        <v>395</v>
      </c>
      <c r="B146" s="184" t="s">
        <v>524</v>
      </c>
      <c r="C146" s="185" t="s">
        <v>396</v>
      </c>
      <c r="D146" s="185">
        <v>45300012</v>
      </c>
      <c r="E146" s="25">
        <v>155</v>
      </c>
    </row>
    <row r="147" spans="1:5" ht="16.5" thickBot="1" x14ac:dyDescent="0.3">
      <c r="A147" s="137"/>
      <c r="B147" s="184"/>
      <c r="C147" s="185"/>
      <c r="D147" s="185"/>
      <c r="E147" s="185"/>
    </row>
    <row r="148" spans="1:5" ht="21.75" thickBot="1" x14ac:dyDescent="0.3">
      <c r="A148" s="11" t="s">
        <v>406</v>
      </c>
      <c r="B148" s="178"/>
      <c r="C148" s="12" t="s">
        <v>27</v>
      </c>
      <c r="D148" s="12" t="s">
        <v>28</v>
      </c>
      <c r="E148" s="12"/>
    </row>
    <row r="149" spans="1:5" x14ac:dyDescent="0.25">
      <c r="A149" s="187" t="s">
        <v>6</v>
      </c>
      <c r="B149" s="188" t="s">
        <v>522</v>
      </c>
      <c r="C149" s="189" t="s">
        <v>397</v>
      </c>
      <c r="D149" s="189">
        <v>45258572</v>
      </c>
      <c r="E149" s="25">
        <v>114</v>
      </c>
    </row>
    <row r="150" spans="1:5" x14ac:dyDescent="0.25">
      <c r="A150" s="137" t="s">
        <v>6</v>
      </c>
      <c r="B150" s="188" t="s">
        <v>522</v>
      </c>
      <c r="C150" s="185" t="s">
        <v>398</v>
      </c>
      <c r="D150" s="185">
        <v>45281066</v>
      </c>
      <c r="E150" s="25">
        <v>114</v>
      </c>
    </row>
    <row r="151" spans="1:5" x14ac:dyDescent="0.25">
      <c r="A151" s="137" t="s">
        <v>6</v>
      </c>
      <c r="B151" s="184" t="s">
        <v>523</v>
      </c>
      <c r="C151" s="185" t="s">
        <v>399</v>
      </c>
      <c r="D151" s="185">
        <v>46423924</v>
      </c>
      <c r="E151" s="25">
        <v>114</v>
      </c>
    </row>
    <row r="152" spans="1:5" ht="31.5" x14ac:dyDescent="0.25">
      <c r="A152" s="137" t="s">
        <v>400</v>
      </c>
      <c r="B152" s="184" t="s">
        <v>524</v>
      </c>
      <c r="C152" s="185" t="s">
        <v>401</v>
      </c>
      <c r="D152" s="185">
        <v>46375715</v>
      </c>
      <c r="E152" s="25">
        <v>114</v>
      </c>
    </row>
    <row r="153" spans="1:5" x14ac:dyDescent="0.25">
      <c r="A153" s="137" t="s">
        <v>6</v>
      </c>
      <c r="B153" s="184" t="s">
        <v>323</v>
      </c>
      <c r="C153" s="185" t="s">
        <v>402</v>
      </c>
      <c r="D153" s="185">
        <v>45937598</v>
      </c>
      <c r="E153" s="25">
        <v>114</v>
      </c>
    </row>
    <row r="154" spans="1:5" ht="16.5" thickBot="1" x14ac:dyDescent="0.3">
      <c r="A154" s="137"/>
      <c r="B154" s="184"/>
      <c r="C154" s="185"/>
      <c r="D154" s="185"/>
      <c r="E154" s="185"/>
    </row>
    <row r="155" spans="1:5" ht="21.75" thickBot="1" x14ac:dyDescent="0.3">
      <c r="A155" s="11" t="s">
        <v>724</v>
      </c>
      <c r="B155" s="178"/>
      <c r="C155" s="12" t="s">
        <v>27</v>
      </c>
      <c r="D155" s="12" t="s">
        <v>28</v>
      </c>
      <c r="E155" s="12"/>
    </row>
    <row r="156" spans="1:5" x14ac:dyDescent="0.25">
      <c r="A156" s="187" t="s">
        <v>639</v>
      </c>
      <c r="B156" s="188" t="s">
        <v>408</v>
      </c>
      <c r="C156" s="189" t="s">
        <v>634</v>
      </c>
      <c r="D156" s="189">
        <v>45281214</v>
      </c>
      <c r="E156" s="25">
        <v>457</v>
      </c>
    </row>
    <row r="157" spans="1:5" x14ac:dyDescent="0.25">
      <c r="A157" s="137" t="s">
        <v>640</v>
      </c>
      <c r="B157" s="188" t="s">
        <v>408</v>
      </c>
      <c r="C157" s="185" t="s">
        <v>636</v>
      </c>
      <c r="D157" s="185">
        <v>45281244</v>
      </c>
      <c r="E157" s="25">
        <v>103</v>
      </c>
    </row>
    <row r="158" spans="1:5" x14ac:dyDescent="0.25">
      <c r="A158" s="137" t="s">
        <v>641</v>
      </c>
      <c r="B158" s="188" t="s">
        <v>408</v>
      </c>
      <c r="C158" s="185" t="s">
        <v>635</v>
      </c>
      <c r="D158" s="185">
        <v>45281282</v>
      </c>
      <c r="E158" s="25">
        <v>44</v>
      </c>
    </row>
    <row r="159" spans="1:5" ht="16.5" thickBot="1" x14ac:dyDescent="0.3">
      <c r="A159" s="137"/>
      <c r="B159" s="184"/>
      <c r="C159" s="185"/>
      <c r="D159" s="185"/>
      <c r="E159" s="185"/>
    </row>
    <row r="160" spans="1:5" ht="21.75" thickBot="1" x14ac:dyDescent="0.3">
      <c r="A160" s="11" t="s">
        <v>706</v>
      </c>
      <c r="B160" s="178"/>
      <c r="C160" s="12" t="s">
        <v>27</v>
      </c>
      <c r="D160" s="12" t="s">
        <v>28</v>
      </c>
      <c r="E160" s="12"/>
    </row>
    <row r="161" spans="1:6" x14ac:dyDescent="0.25">
      <c r="A161" s="137" t="s">
        <v>407</v>
      </c>
      <c r="B161" s="184" t="s">
        <v>408</v>
      </c>
      <c r="C161" s="185" t="s">
        <v>409</v>
      </c>
      <c r="D161" s="185">
        <v>47555862</v>
      </c>
      <c r="E161" s="25">
        <v>364</v>
      </c>
    </row>
    <row r="162" spans="1:6" x14ac:dyDescent="0.25">
      <c r="A162" s="137" t="s">
        <v>410</v>
      </c>
      <c r="B162" s="184"/>
      <c r="C162" s="185" t="s">
        <v>411</v>
      </c>
      <c r="D162" s="185">
        <v>30819858</v>
      </c>
      <c r="E162" s="25">
        <v>38</v>
      </c>
    </row>
    <row r="163" spans="1:6" ht="31.5" x14ac:dyDescent="0.25">
      <c r="A163" s="137" t="s">
        <v>407</v>
      </c>
      <c r="B163" s="184" t="s">
        <v>412</v>
      </c>
      <c r="C163" s="185" t="s">
        <v>413</v>
      </c>
      <c r="D163" s="185">
        <v>47555900</v>
      </c>
      <c r="E163" s="25">
        <v>364</v>
      </c>
    </row>
    <row r="164" spans="1:6" x14ac:dyDescent="0.25">
      <c r="A164" s="313" t="s">
        <v>417</v>
      </c>
      <c r="B164" s="184" t="s">
        <v>418</v>
      </c>
      <c r="C164" s="185" t="s">
        <v>415</v>
      </c>
      <c r="D164" s="185">
        <v>45281842</v>
      </c>
      <c r="E164" s="25">
        <v>494</v>
      </c>
    </row>
    <row r="165" spans="1:6" ht="31.5" x14ac:dyDescent="0.25">
      <c r="A165" s="313"/>
      <c r="B165" s="184" t="s">
        <v>414</v>
      </c>
      <c r="C165" s="185" t="s">
        <v>416</v>
      </c>
      <c r="D165" s="185">
        <v>45281876</v>
      </c>
      <c r="E165" s="25">
        <v>494</v>
      </c>
    </row>
    <row r="166" spans="1:6" ht="31.5" x14ac:dyDescent="0.25">
      <c r="A166" s="207" t="s">
        <v>707</v>
      </c>
      <c r="B166" s="184"/>
      <c r="C166" s="185"/>
      <c r="D166" s="185"/>
      <c r="E166" s="25">
        <v>0</v>
      </c>
    </row>
    <row r="167" spans="1:6" x14ac:dyDescent="0.25">
      <c r="A167" s="127" t="s">
        <v>419</v>
      </c>
      <c r="B167" s="186" t="s">
        <v>274</v>
      </c>
      <c r="C167" s="14" t="s">
        <v>415</v>
      </c>
      <c r="D167" s="14">
        <v>45281842</v>
      </c>
      <c r="E167" s="25">
        <v>494</v>
      </c>
    </row>
    <row r="168" spans="1:6" x14ac:dyDescent="0.25">
      <c r="A168" s="127" t="s">
        <v>420</v>
      </c>
      <c r="B168" s="186" t="s">
        <v>274</v>
      </c>
      <c r="C168" s="14" t="s">
        <v>416</v>
      </c>
      <c r="D168" s="14">
        <v>45281876</v>
      </c>
      <c r="E168" s="25">
        <v>494</v>
      </c>
    </row>
    <row r="169" spans="1:6" x14ac:dyDescent="0.25">
      <c r="A169" s="127" t="s">
        <v>421</v>
      </c>
      <c r="B169" s="186" t="s">
        <v>274</v>
      </c>
      <c r="C169" s="14" t="s">
        <v>422</v>
      </c>
      <c r="D169" s="14">
        <v>49255152</v>
      </c>
      <c r="E169" s="25">
        <v>494</v>
      </c>
      <c r="F169" s="5"/>
    </row>
    <row r="170" spans="1:6" x14ac:dyDescent="0.25">
      <c r="A170" s="127" t="s">
        <v>423</v>
      </c>
      <c r="B170" s="186" t="s">
        <v>274</v>
      </c>
      <c r="C170" s="14" t="s">
        <v>424</v>
      </c>
      <c r="D170" s="14">
        <v>49255163</v>
      </c>
      <c r="E170" s="25">
        <v>494</v>
      </c>
    </row>
    <row r="171" spans="1:6" x14ac:dyDescent="0.25">
      <c r="A171" s="202" t="s">
        <v>425</v>
      </c>
      <c r="B171" s="203" t="s">
        <v>274</v>
      </c>
      <c r="C171" s="195" t="s">
        <v>426</v>
      </c>
      <c r="D171" s="195">
        <v>45938003</v>
      </c>
      <c r="E171" s="61">
        <v>494</v>
      </c>
    </row>
    <row r="172" spans="1:6" x14ac:dyDescent="0.25">
      <c r="A172" s="202" t="s">
        <v>435</v>
      </c>
      <c r="B172" s="203" t="s">
        <v>274</v>
      </c>
      <c r="C172" s="195" t="s">
        <v>436</v>
      </c>
      <c r="D172" s="195">
        <v>49255235</v>
      </c>
      <c r="E172" s="61">
        <v>494</v>
      </c>
    </row>
    <row r="173" spans="1:6" x14ac:dyDescent="0.25">
      <c r="A173" s="202" t="s">
        <v>437</v>
      </c>
      <c r="B173" s="203" t="s">
        <v>274</v>
      </c>
      <c r="C173" s="195" t="s">
        <v>438</v>
      </c>
      <c r="D173" s="195">
        <v>49255246</v>
      </c>
      <c r="E173" s="61">
        <v>494</v>
      </c>
    </row>
    <row r="174" spans="1:6" x14ac:dyDescent="0.25">
      <c r="A174" s="208" t="s">
        <v>676</v>
      </c>
      <c r="B174" s="203" t="s">
        <v>274</v>
      </c>
      <c r="C174" s="195" t="s">
        <v>680</v>
      </c>
      <c r="D174" s="195">
        <v>51482533</v>
      </c>
      <c r="E174" s="61">
        <v>494</v>
      </c>
    </row>
    <row r="175" spans="1:6" x14ac:dyDescent="0.25">
      <c r="A175" s="202" t="s">
        <v>429</v>
      </c>
      <c r="B175" s="203" t="s">
        <v>274</v>
      </c>
      <c r="C175" s="195" t="s">
        <v>430</v>
      </c>
      <c r="D175" s="195">
        <v>49255197</v>
      </c>
      <c r="E175" s="61">
        <v>494</v>
      </c>
    </row>
    <row r="176" spans="1:6" x14ac:dyDescent="0.25">
      <c r="A176" s="202" t="s">
        <v>441</v>
      </c>
      <c r="B176" s="203" t="s">
        <v>274</v>
      </c>
      <c r="C176" s="195" t="s">
        <v>442</v>
      </c>
      <c r="D176" s="195">
        <v>49255273</v>
      </c>
      <c r="E176" s="61">
        <v>494</v>
      </c>
    </row>
    <row r="177" spans="1:5" x14ac:dyDescent="0.25">
      <c r="A177" s="208" t="s">
        <v>674</v>
      </c>
      <c r="B177" s="203" t="s">
        <v>274</v>
      </c>
      <c r="C177" s="195" t="s">
        <v>679</v>
      </c>
      <c r="D177" s="195">
        <v>51482525</v>
      </c>
      <c r="E177" s="61">
        <v>494</v>
      </c>
    </row>
    <row r="178" spans="1:5" x14ac:dyDescent="0.25">
      <c r="A178" s="208" t="s">
        <v>673</v>
      </c>
      <c r="B178" s="203" t="s">
        <v>274</v>
      </c>
      <c r="C178" s="195" t="s">
        <v>677</v>
      </c>
      <c r="D178" s="195">
        <v>51482544</v>
      </c>
      <c r="E178" s="61">
        <v>494</v>
      </c>
    </row>
    <row r="179" spans="1:5" x14ac:dyDescent="0.25">
      <c r="A179" s="202" t="s">
        <v>443</v>
      </c>
      <c r="B179" s="203" t="s">
        <v>274</v>
      </c>
      <c r="C179" s="195" t="s">
        <v>444</v>
      </c>
      <c r="D179" s="195">
        <v>49255292</v>
      </c>
      <c r="E179" s="61">
        <v>494</v>
      </c>
    </row>
    <row r="180" spans="1:5" x14ac:dyDescent="0.25">
      <c r="A180" s="202" t="s">
        <v>439</v>
      </c>
      <c r="B180" s="203" t="s">
        <v>274</v>
      </c>
      <c r="C180" s="195" t="s">
        <v>440</v>
      </c>
      <c r="D180" s="195">
        <v>49255265</v>
      </c>
      <c r="E180" s="61">
        <v>494</v>
      </c>
    </row>
    <row r="181" spans="1:5" x14ac:dyDescent="0.25">
      <c r="A181" s="202" t="s">
        <v>427</v>
      </c>
      <c r="B181" s="203" t="s">
        <v>274</v>
      </c>
      <c r="C181" s="195" t="s">
        <v>428</v>
      </c>
      <c r="D181" s="195">
        <v>49255182</v>
      </c>
      <c r="E181" s="61">
        <v>494</v>
      </c>
    </row>
    <row r="182" spans="1:5" x14ac:dyDescent="0.25">
      <c r="A182" s="202" t="s">
        <v>433</v>
      </c>
      <c r="B182" s="203" t="s">
        <v>274</v>
      </c>
      <c r="C182" s="195" t="s">
        <v>434</v>
      </c>
      <c r="D182" s="195">
        <v>49255220</v>
      </c>
      <c r="E182" s="61">
        <v>494</v>
      </c>
    </row>
    <row r="183" spans="1:5" x14ac:dyDescent="0.25">
      <c r="A183" s="202" t="s">
        <v>431</v>
      </c>
      <c r="B183" s="203" t="s">
        <v>274</v>
      </c>
      <c r="C183" s="195" t="s">
        <v>432</v>
      </c>
      <c r="D183" s="195">
        <v>49255216</v>
      </c>
      <c r="E183" s="61">
        <v>494</v>
      </c>
    </row>
    <row r="184" spans="1:5" x14ac:dyDescent="0.25">
      <c r="A184" s="202" t="s">
        <v>445</v>
      </c>
      <c r="B184" s="203" t="s">
        <v>274</v>
      </c>
      <c r="C184" s="195" t="s">
        <v>446</v>
      </c>
      <c r="D184" s="195">
        <v>49255303</v>
      </c>
      <c r="E184" s="61">
        <v>494</v>
      </c>
    </row>
    <row r="185" spans="1:5" x14ac:dyDescent="0.25">
      <c r="A185" s="208" t="s">
        <v>675</v>
      </c>
      <c r="B185" s="203" t="s">
        <v>274</v>
      </c>
      <c r="C185" s="195" t="s">
        <v>678</v>
      </c>
      <c r="D185" s="195">
        <v>51482514</v>
      </c>
      <c r="E185" s="61">
        <v>494</v>
      </c>
    </row>
    <row r="186" spans="1:5" ht="16.5" thickBot="1" x14ac:dyDescent="0.3">
      <c r="A186" s="137"/>
      <c r="B186" s="184"/>
      <c r="C186" s="185"/>
      <c r="D186" s="185"/>
      <c r="E186" s="185"/>
    </row>
    <row r="187" spans="1:5" ht="21.75" thickBot="1" x14ac:dyDescent="0.3">
      <c r="A187" s="11" t="s">
        <v>455</v>
      </c>
      <c r="B187" s="178"/>
      <c r="C187" s="12" t="s">
        <v>27</v>
      </c>
      <c r="D187" s="12" t="s">
        <v>28</v>
      </c>
      <c r="E187" s="12"/>
    </row>
    <row r="188" spans="1:5" x14ac:dyDescent="0.25">
      <c r="A188" s="188" t="s">
        <v>456</v>
      </c>
      <c r="B188" s="188" t="s">
        <v>447</v>
      </c>
      <c r="C188" s="189" t="s">
        <v>448</v>
      </c>
      <c r="D188" s="189">
        <v>45281157</v>
      </c>
      <c r="E188" s="25">
        <v>103</v>
      </c>
    </row>
    <row r="189" spans="1:5" ht="31.5" x14ac:dyDescent="0.25">
      <c r="A189" s="184" t="s">
        <v>457</v>
      </c>
      <c r="B189" s="184" t="s">
        <v>449</v>
      </c>
      <c r="C189" s="185" t="s">
        <v>450</v>
      </c>
      <c r="D189" s="185">
        <v>23939531</v>
      </c>
      <c r="E189" s="25">
        <v>82</v>
      </c>
    </row>
    <row r="190" spans="1:5" x14ac:dyDescent="0.25">
      <c r="A190" s="184" t="s">
        <v>458</v>
      </c>
      <c r="B190" s="184" t="s">
        <v>449</v>
      </c>
      <c r="C190" s="185" t="s">
        <v>451</v>
      </c>
      <c r="D190" s="185">
        <v>23393937</v>
      </c>
      <c r="E190" s="25">
        <v>82</v>
      </c>
    </row>
    <row r="191" spans="1:5" x14ac:dyDescent="0.25">
      <c r="A191" s="184" t="s">
        <v>459</v>
      </c>
      <c r="B191" s="184" t="s">
        <v>452</v>
      </c>
      <c r="C191" s="185" t="s">
        <v>453</v>
      </c>
      <c r="D191" s="185">
        <v>27629757</v>
      </c>
      <c r="E191" s="25">
        <v>166</v>
      </c>
    </row>
    <row r="192" spans="1:5" x14ac:dyDescent="0.25">
      <c r="A192" s="184" t="s">
        <v>460</v>
      </c>
      <c r="B192" s="184" t="s">
        <v>452</v>
      </c>
      <c r="C192" s="185" t="s">
        <v>454</v>
      </c>
      <c r="D192" s="185">
        <v>45281195</v>
      </c>
      <c r="E192" s="25">
        <v>166</v>
      </c>
    </row>
    <row r="193" spans="1:5" ht="16.5" thickBot="1" x14ac:dyDescent="0.3">
      <c r="A193" s="137"/>
      <c r="B193" s="184"/>
      <c r="C193" s="185"/>
      <c r="D193" s="185"/>
      <c r="E193" s="185"/>
    </row>
    <row r="194" spans="1:5" ht="21.75" thickBot="1" x14ac:dyDescent="0.3">
      <c r="A194" s="11" t="s">
        <v>468</v>
      </c>
      <c r="B194" s="178"/>
      <c r="C194" s="12" t="s">
        <v>27</v>
      </c>
      <c r="D194" s="12" t="s">
        <v>28</v>
      </c>
      <c r="E194" s="12"/>
    </row>
    <row r="195" spans="1:5" x14ac:dyDescent="0.25">
      <c r="A195" s="314" t="s">
        <v>469</v>
      </c>
      <c r="B195" s="188" t="s">
        <v>461</v>
      </c>
      <c r="C195" s="189" t="s">
        <v>463</v>
      </c>
      <c r="D195" s="189">
        <v>45281384</v>
      </c>
      <c r="E195" s="25">
        <v>269</v>
      </c>
    </row>
    <row r="196" spans="1:5" x14ac:dyDescent="0.25">
      <c r="A196" s="313"/>
      <c r="B196" s="184" t="s">
        <v>462</v>
      </c>
      <c r="C196" s="185" t="s">
        <v>464</v>
      </c>
      <c r="D196" s="185">
        <v>45281793</v>
      </c>
      <c r="E196" s="25">
        <v>269</v>
      </c>
    </row>
    <row r="197" spans="1:5" ht="31.5" x14ac:dyDescent="0.25">
      <c r="A197" s="184" t="s">
        <v>470</v>
      </c>
      <c r="B197" s="184"/>
      <c r="C197" s="185" t="s">
        <v>465</v>
      </c>
      <c r="D197" s="185">
        <v>27630086</v>
      </c>
      <c r="E197" s="25">
        <v>119</v>
      </c>
    </row>
    <row r="198" spans="1:5" ht="47.25" x14ac:dyDescent="0.25">
      <c r="A198" s="184" t="s">
        <v>471</v>
      </c>
      <c r="B198" s="184"/>
      <c r="C198" s="185" t="s">
        <v>466</v>
      </c>
      <c r="D198" s="185">
        <v>27629765</v>
      </c>
      <c r="E198" s="25">
        <v>229</v>
      </c>
    </row>
    <row r="199" spans="1:5" x14ac:dyDescent="0.25">
      <c r="A199" s="184" t="s">
        <v>472</v>
      </c>
      <c r="B199" s="184"/>
      <c r="C199" s="185" t="s">
        <v>467</v>
      </c>
      <c r="D199" s="185">
        <v>27595370</v>
      </c>
      <c r="E199" s="25">
        <v>271</v>
      </c>
    </row>
    <row r="200" spans="1:5" ht="16.5" thickBot="1" x14ac:dyDescent="0.3">
      <c r="A200" s="137"/>
      <c r="B200" s="184"/>
      <c r="C200" s="185"/>
      <c r="D200" s="185"/>
      <c r="E200" s="185"/>
    </row>
    <row r="201" spans="1:5" ht="21.75" thickBot="1" x14ac:dyDescent="0.3">
      <c r="A201" s="11" t="s">
        <v>507</v>
      </c>
      <c r="B201" s="178"/>
      <c r="C201" s="12" t="s">
        <v>27</v>
      </c>
      <c r="D201" s="12" t="s">
        <v>28</v>
      </c>
      <c r="E201" s="12"/>
    </row>
    <row r="202" spans="1:5" x14ac:dyDescent="0.25">
      <c r="A202" s="187" t="s">
        <v>473</v>
      </c>
      <c r="B202" s="188" t="s">
        <v>474</v>
      </c>
      <c r="C202" s="189" t="s">
        <v>475</v>
      </c>
      <c r="D202" s="189">
        <v>28360311</v>
      </c>
      <c r="E202" s="25">
        <v>141</v>
      </c>
    </row>
    <row r="203" spans="1:5" x14ac:dyDescent="0.25">
      <c r="A203" s="137" t="s">
        <v>476</v>
      </c>
      <c r="B203" s="184" t="s">
        <v>477</v>
      </c>
      <c r="C203" s="185" t="s">
        <v>478</v>
      </c>
      <c r="D203" s="185">
        <v>28360329</v>
      </c>
      <c r="E203" s="25">
        <v>182</v>
      </c>
    </row>
    <row r="204" spans="1:5" x14ac:dyDescent="0.25">
      <c r="A204" s="137" t="s">
        <v>479</v>
      </c>
      <c r="B204" s="184" t="s">
        <v>480</v>
      </c>
      <c r="C204" s="185" t="s">
        <v>481</v>
      </c>
      <c r="D204" s="185">
        <v>28366169</v>
      </c>
      <c r="E204" s="25">
        <v>61</v>
      </c>
    </row>
    <row r="205" spans="1:5" x14ac:dyDescent="0.25">
      <c r="A205" s="137" t="s">
        <v>482</v>
      </c>
      <c r="B205" s="184" t="s">
        <v>480</v>
      </c>
      <c r="C205" s="185" t="s">
        <v>483</v>
      </c>
      <c r="D205" s="185">
        <v>28366185</v>
      </c>
      <c r="E205" s="25">
        <v>61</v>
      </c>
    </row>
    <row r="206" spans="1:5" ht="16.5" thickBot="1" x14ac:dyDescent="0.3">
      <c r="A206" s="137"/>
      <c r="B206" s="184"/>
      <c r="C206" s="185"/>
      <c r="D206" s="185"/>
      <c r="E206" s="185"/>
    </row>
    <row r="207" spans="1:5" ht="21.75" thickBot="1" x14ac:dyDescent="0.3">
      <c r="A207" s="11" t="s">
        <v>723</v>
      </c>
      <c r="B207" s="178"/>
      <c r="C207" s="12" t="s">
        <v>27</v>
      </c>
      <c r="D207" s="12" t="s">
        <v>28</v>
      </c>
      <c r="E207" s="12"/>
    </row>
    <row r="208" spans="1:5" x14ac:dyDescent="0.25">
      <c r="A208" s="187" t="s">
        <v>484</v>
      </c>
      <c r="B208" s="188" t="s">
        <v>485</v>
      </c>
      <c r="C208" s="189" t="s">
        <v>486</v>
      </c>
      <c r="D208" s="189">
        <v>24075871</v>
      </c>
      <c r="E208" s="25">
        <v>77</v>
      </c>
    </row>
    <row r="209" spans="1:5" x14ac:dyDescent="0.25">
      <c r="A209" s="137" t="s">
        <v>487</v>
      </c>
      <c r="B209" s="184" t="s">
        <v>485</v>
      </c>
      <c r="C209" s="185" t="s">
        <v>488</v>
      </c>
      <c r="D209" s="185">
        <v>23976905</v>
      </c>
      <c r="E209" s="25">
        <v>77</v>
      </c>
    </row>
    <row r="210" spans="1:5" x14ac:dyDescent="0.25">
      <c r="A210" s="137" t="s">
        <v>489</v>
      </c>
      <c r="B210" s="184" t="s">
        <v>485</v>
      </c>
      <c r="C210" s="185" t="s">
        <v>490</v>
      </c>
      <c r="D210" s="185">
        <v>24075913</v>
      </c>
      <c r="E210" s="25">
        <v>77</v>
      </c>
    </row>
    <row r="211" spans="1:5" x14ac:dyDescent="0.25">
      <c r="A211" s="137" t="s">
        <v>491</v>
      </c>
      <c r="B211" s="184" t="s">
        <v>485</v>
      </c>
      <c r="C211" s="185" t="s">
        <v>492</v>
      </c>
      <c r="D211" s="185">
        <v>24075889</v>
      </c>
      <c r="E211" s="25">
        <v>77</v>
      </c>
    </row>
    <row r="212" spans="1:5" x14ac:dyDescent="0.25">
      <c r="A212" s="137" t="s">
        <v>493</v>
      </c>
      <c r="B212" s="184" t="s">
        <v>485</v>
      </c>
      <c r="C212" s="185" t="s">
        <v>494</v>
      </c>
      <c r="D212" s="185">
        <v>24075921</v>
      </c>
      <c r="E212" s="25">
        <v>77</v>
      </c>
    </row>
    <row r="213" spans="1:5" x14ac:dyDescent="0.25">
      <c r="A213" s="137" t="s">
        <v>495</v>
      </c>
      <c r="B213" s="184" t="s">
        <v>485</v>
      </c>
      <c r="C213" s="185" t="s">
        <v>496</v>
      </c>
      <c r="D213" s="185">
        <v>24078065</v>
      </c>
      <c r="E213" s="25">
        <v>77</v>
      </c>
    </row>
    <row r="214" spans="1:5" x14ac:dyDescent="0.25">
      <c r="A214" s="137" t="s">
        <v>497</v>
      </c>
      <c r="B214" s="184" t="s">
        <v>498</v>
      </c>
      <c r="C214" s="185" t="s">
        <v>499</v>
      </c>
      <c r="D214" s="185">
        <v>43713252</v>
      </c>
      <c r="E214" s="25">
        <v>77</v>
      </c>
    </row>
    <row r="215" spans="1:5" x14ac:dyDescent="0.25">
      <c r="A215" s="137" t="s">
        <v>500</v>
      </c>
      <c r="B215" s="184" t="s">
        <v>501</v>
      </c>
      <c r="C215" s="185" t="s">
        <v>502</v>
      </c>
      <c r="D215" s="185">
        <v>11299674</v>
      </c>
      <c r="E215" s="25">
        <v>33</v>
      </c>
    </row>
    <row r="216" spans="1:5" x14ac:dyDescent="0.25">
      <c r="A216" s="137" t="s">
        <v>503</v>
      </c>
      <c r="B216" s="184" t="s">
        <v>501</v>
      </c>
      <c r="C216" s="185" t="s">
        <v>504</v>
      </c>
      <c r="D216" s="185">
        <v>27670454</v>
      </c>
      <c r="E216" s="25">
        <v>19</v>
      </c>
    </row>
    <row r="217" spans="1:5" ht="16.5" thickBot="1" x14ac:dyDescent="0.3">
      <c r="A217" s="209" t="s">
        <v>505</v>
      </c>
      <c r="B217" s="210" t="s">
        <v>501</v>
      </c>
      <c r="C217" s="211" t="s">
        <v>506</v>
      </c>
      <c r="D217" s="211">
        <v>27681840</v>
      </c>
      <c r="E217" s="181">
        <v>19</v>
      </c>
    </row>
    <row r="219" spans="1:5" x14ac:dyDescent="0.25">
      <c r="A219" s="173" t="s">
        <v>719</v>
      </c>
    </row>
  </sheetData>
  <mergeCells count="4">
    <mergeCell ref="A164:A165"/>
    <mergeCell ref="A195:A196"/>
    <mergeCell ref="C2:E3"/>
    <mergeCell ref="A2:A3"/>
  </mergeCells>
  <pageMargins left="0.23622047244094491" right="0.23622047244094491" top="0.74803149606299213" bottom="0.74803149606299213" header="0.31496062992125984" footer="0.31496062992125984"/>
  <pageSetup paperSize="8" scale="87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KALKULATOR</vt:lpstr>
      <vt:lpstr>PARKETT 2016</vt:lpstr>
      <vt:lpstr>TILBEHØR 2016</vt:lpstr>
      <vt:lpstr>KALKULATOR!Utskriftsområde</vt:lpstr>
      <vt:lpstr>'PARKETT 2016'!Utskriftsområde</vt:lpstr>
      <vt:lpstr>'TILBEHØR 2016'!Utskriftsområde</vt:lpstr>
      <vt:lpstr>'PARKETT 2016'!Utskriftstitler</vt:lpstr>
      <vt:lpstr>'TILBEHØR 2016'!Utskriftstitler</vt:lpstr>
    </vt:vector>
  </TitlesOfParts>
  <Company>Boen Bruk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Mikalsen</dc:creator>
  <cp:lastModifiedBy>Geir Stolpestad</cp:lastModifiedBy>
  <cp:lastPrinted>2016-09-28T07:41:21Z</cp:lastPrinted>
  <dcterms:created xsi:type="dcterms:W3CDTF">2015-03-04T09:54:52Z</dcterms:created>
  <dcterms:modified xsi:type="dcterms:W3CDTF">2017-01-03T09:43:12Z</dcterms:modified>
</cp:coreProperties>
</file>